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Users\TRUNG\Desktop\CÔNG VĂN ĐẾN\6-9-23\"/>
    </mc:Choice>
  </mc:AlternateContent>
  <xr:revisionPtr revIDLastSave="0" documentId="13_ncr:1_{0A1A404C-1DE7-4DA3-915D-A696C87A4CF1}" xr6:coauthVersionLast="47" xr6:coauthVersionMax="47" xr10:uidLastSave="{00000000-0000-0000-0000-000000000000}"/>
  <bookViews>
    <workbookView xWindow="-108" yWindow="-108" windowWidth="23256" windowHeight="12576" tabRatio="798" firstSheet="2" activeTab="2" xr2:uid="{00000000-000D-0000-FFFF-FFFF00000000}"/>
  </bookViews>
  <sheets>
    <sheet name="Kangatang" sheetId="47" state="veryHidden" r:id="rId1"/>
    <sheet name="MAU nang luong - tham khao" sheetId="34" state="hidden" r:id="rId2"/>
    <sheet name="03-NQ01 khoi MN" sheetId="12" r:id="rId3"/>
    <sheet name="04-NQ04 thu hut GVMN" sheetId="13" r:id="rId4"/>
    <sheet name="05-GV HNKT" sheetId="16" r:id="rId5"/>
    <sheet name="06-cac CS GD" sheetId="49" r:id="rId6"/>
  </sheets>
  <externalReferences>
    <externalReference r:id="rId7"/>
  </externalReferences>
  <calcPr calcId="191029"/>
</workbook>
</file>

<file path=xl/calcChain.xml><?xml version="1.0" encoding="utf-8"?>
<calcChain xmlns="http://schemas.openxmlformats.org/spreadsheetml/2006/main">
  <c r="W10" i="12" l="1"/>
  <c r="W11" i="12"/>
  <c r="W12" i="12"/>
  <c r="W13" i="12"/>
  <c r="W14" i="12"/>
  <c r="W15" i="12"/>
  <c r="W16" i="12"/>
  <c r="W17" i="12"/>
  <c r="W18" i="12"/>
  <c r="W19" i="12"/>
  <c r="W20" i="12"/>
  <c r="V10" i="12" l="1"/>
  <c r="V11" i="12"/>
  <c r="V12" i="12"/>
  <c r="V13" i="12"/>
  <c r="V14" i="12"/>
  <c r="V15" i="12"/>
  <c r="U15" i="12"/>
  <c r="V16" i="12"/>
  <c r="U16" i="12" s="1"/>
  <c r="V17" i="12"/>
  <c r="U17" i="12"/>
  <c r="V18" i="12"/>
  <c r="V19" i="12"/>
  <c r="V20" i="12"/>
  <c r="X21" i="49"/>
  <c r="W21" i="49"/>
  <c r="X17" i="49"/>
  <c r="X25" i="49" s="1"/>
  <c r="W17" i="49"/>
  <c r="X13" i="49"/>
  <c r="W13" i="49"/>
  <c r="X9" i="49"/>
  <c r="W9" i="49"/>
  <c r="C24" i="49"/>
  <c r="C23" i="49"/>
  <c r="C20" i="49"/>
  <c r="C19" i="49"/>
  <c r="C16" i="49"/>
  <c r="C15" i="49"/>
  <c r="C11" i="49"/>
  <c r="C12" i="49"/>
  <c r="F9" i="49"/>
  <c r="I9" i="49"/>
  <c r="J9" i="49"/>
  <c r="K9" i="49"/>
  <c r="C14" i="49"/>
  <c r="C13" i="49" s="1"/>
  <c r="F13" i="49"/>
  <c r="J13" i="49"/>
  <c r="C18" i="49"/>
  <c r="K17" i="49"/>
  <c r="U30" i="12"/>
  <c r="D30" i="12"/>
  <c r="K22" i="13"/>
  <c r="D22" i="13"/>
  <c r="Q9" i="49"/>
  <c r="Q25" i="49" s="1"/>
  <c r="P9" i="49"/>
  <c r="I17" i="49"/>
  <c r="J17" i="49"/>
  <c r="F21" i="49"/>
  <c r="G9" i="49"/>
  <c r="C22" i="49"/>
  <c r="C21" i="49"/>
  <c r="E21" i="49"/>
  <c r="D21" i="49"/>
  <c r="V21" i="49"/>
  <c r="U21" i="49"/>
  <c r="T21" i="49"/>
  <c r="S21" i="49"/>
  <c r="Q21" i="49"/>
  <c r="P21" i="49"/>
  <c r="O21" i="49"/>
  <c r="N21" i="49"/>
  <c r="M21" i="49"/>
  <c r="L21" i="49"/>
  <c r="K21" i="49"/>
  <c r="J21" i="49"/>
  <c r="I21" i="49"/>
  <c r="H21" i="49"/>
  <c r="G21" i="49"/>
  <c r="A2" i="49"/>
  <c r="A1" i="49"/>
  <c r="V17" i="49"/>
  <c r="U17" i="49"/>
  <c r="U25" i="49" s="1"/>
  <c r="T17" i="49"/>
  <c r="S17" i="49"/>
  <c r="Q17" i="49"/>
  <c r="P17" i="49"/>
  <c r="P25" i="49" s="1"/>
  <c r="O17" i="49"/>
  <c r="N17" i="49"/>
  <c r="M17" i="49"/>
  <c r="M25" i="49" s="1"/>
  <c r="L17" i="49"/>
  <c r="H17" i="49"/>
  <c r="G17" i="49"/>
  <c r="F17" i="49"/>
  <c r="E17" i="49"/>
  <c r="D17" i="49"/>
  <c r="V13" i="49"/>
  <c r="U13" i="49"/>
  <c r="T13" i="49"/>
  <c r="S13" i="49"/>
  <c r="S25" i="49" s="1"/>
  <c r="Q13" i="49"/>
  <c r="P13" i="49"/>
  <c r="O13" i="49"/>
  <c r="N13" i="49"/>
  <c r="N25" i="49" s="1"/>
  <c r="M13" i="49"/>
  <c r="L13" i="49"/>
  <c r="L25" i="49" s="1"/>
  <c r="K13" i="49"/>
  <c r="I13" i="49"/>
  <c r="H13" i="49"/>
  <c r="G13" i="49"/>
  <c r="G25" i="49" s="1"/>
  <c r="E13" i="49"/>
  <c r="D13" i="49"/>
  <c r="V9" i="49"/>
  <c r="U9" i="49"/>
  <c r="T9" i="49"/>
  <c r="S9" i="49"/>
  <c r="O9" i="49"/>
  <c r="O25" i="49" s="1"/>
  <c r="N9" i="49"/>
  <c r="M9" i="49"/>
  <c r="L9" i="49"/>
  <c r="H9" i="49"/>
  <c r="E9" i="49"/>
  <c r="E25" i="49" s="1"/>
  <c r="D9" i="49"/>
  <c r="V25" i="49"/>
  <c r="T25" i="49"/>
  <c r="A2" i="13"/>
  <c r="A1" i="13"/>
  <c r="U12" i="12"/>
  <c r="U13" i="12"/>
  <c r="U14" i="12"/>
  <c r="U20" i="12"/>
  <c r="U10" i="12"/>
  <c r="E21" i="12"/>
  <c r="G21" i="12"/>
  <c r="I21" i="12"/>
  <c r="K21" i="12"/>
  <c r="L21" i="12" s="1"/>
  <c r="M21" i="12"/>
  <c r="N21" i="12" s="1"/>
  <c r="O21" i="12"/>
  <c r="P21" i="12" s="1"/>
  <c r="Y11" i="12"/>
  <c r="AG11" i="12" s="1"/>
  <c r="Z11" i="12"/>
  <c r="AH11" i="12" s="1"/>
  <c r="AI11" i="12" s="1"/>
  <c r="AA11" i="12"/>
  <c r="AB11" i="12"/>
  <c r="AC11" i="12"/>
  <c r="AD11" i="12"/>
  <c r="AE11" i="12"/>
  <c r="Y12" i="12"/>
  <c r="Z12" i="12"/>
  <c r="AA12" i="12"/>
  <c r="AG12" i="12" s="1"/>
  <c r="AB12" i="12"/>
  <c r="AC12" i="12"/>
  <c r="AH12" i="12" s="1"/>
  <c r="AD12" i="12"/>
  <c r="AE12" i="12"/>
  <c r="Y13" i="12"/>
  <c r="Z13" i="12"/>
  <c r="Z21" i="12" s="1"/>
  <c r="AA13" i="12"/>
  <c r="AG13" i="12" s="1"/>
  <c r="AB13" i="12"/>
  <c r="AB21" i="12" s="1"/>
  <c r="AC13" i="12"/>
  <c r="AD13" i="12"/>
  <c r="AE13" i="12"/>
  <c r="Y14" i="12"/>
  <c r="AG14" i="12" s="1"/>
  <c r="Z14" i="12"/>
  <c r="AH14" i="12" s="1"/>
  <c r="AA14" i="12"/>
  <c r="AB14" i="12"/>
  <c r="AC14" i="12"/>
  <c r="AD14" i="12"/>
  <c r="AE14" i="12"/>
  <c r="Y15" i="12"/>
  <c r="AG15" i="12" s="1"/>
  <c r="Z15" i="12"/>
  <c r="AH15" i="12" s="1"/>
  <c r="AI15" i="12" s="1"/>
  <c r="AA15" i="12"/>
  <c r="AB15" i="12"/>
  <c r="AC15" i="12"/>
  <c r="AD15" i="12"/>
  <c r="AE15" i="12"/>
  <c r="Y16" i="12"/>
  <c r="AG16" i="12" s="1"/>
  <c r="Z16" i="12"/>
  <c r="AH16" i="12" s="1"/>
  <c r="AI16" i="12" s="1"/>
  <c r="AA16" i="12"/>
  <c r="AB16" i="12"/>
  <c r="AC16" i="12"/>
  <c r="AD16" i="12"/>
  <c r="AE16" i="12"/>
  <c r="AE21" i="12" s="1"/>
  <c r="J21" i="12" s="1"/>
  <c r="Y17" i="12"/>
  <c r="Z17" i="12"/>
  <c r="AH17" i="12" s="1"/>
  <c r="AI17" i="12" s="1"/>
  <c r="AA17" i="12"/>
  <c r="AB17" i="12"/>
  <c r="AC17" i="12"/>
  <c r="AD17" i="12"/>
  <c r="AE17" i="12"/>
  <c r="Y18" i="12"/>
  <c r="AG18" i="12" s="1"/>
  <c r="Z18" i="12"/>
  <c r="AH18" i="12" s="1"/>
  <c r="AA18" i="12"/>
  <c r="AB18" i="12"/>
  <c r="AC18" i="12"/>
  <c r="AD18" i="12"/>
  <c r="AE18" i="12"/>
  <c r="Y19" i="12"/>
  <c r="AG19" i="12" s="1"/>
  <c r="Z19" i="12"/>
  <c r="AH19" i="12" s="1"/>
  <c r="AI19" i="12" s="1"/>
  <c r="AA19" i="12"/>
  <c r="AB19" i="12"/>
  <c r="AC19" i="12"/>
  <c r="AD19" i="12"/>
  <c r="AE19" i="12"/>
  <c r="Y20" i="12"/>
  <c r="Z20" i="12"/>
  <c r="AA20" i="12"/>
  <c r="AG20" i="12" s="1"/>
  <c r="AB20" i="12"/>
  <c r="AC20" i="12"/>
  <c r="AH20" i="12" s="1"/>
  <c r="AD20" i="12"/>
  <c r="AE20" i="12"/>
  <c r="AE10" i="12"/>
  <c r="AD10" i="12"/>
  <c r="AD21" i="12" s="1"/>
  <c r="AC10" i="12"/>
  <c r="AC21" i="12" s="1"/>
  <c r="H21" i="12" s="1"/>
  <c r="AB10" i="12"/>
  <c r="AH10" i="12"/>
  <c r="AA10" i="12"/>
  <c r="AA21" i="12" s="1"/>
  <c r="F21" i="12" s="1"/>
  <c r="Z10" i="12"/>
  <c r="Y10" i="12"/>
  <c r="AG10" i="12" s="1"/>
  <c r="AD6" i="12"/>
  <c r="AE7" i="12"/>
  <c r="AD7" i="12"/>
  <c r="AC6" i="12"/>
  <c r="AB7" i="12"/>
  <c r="AA7" i="12"/>
  <c r="Z7" i="12"/>
  <c r="Y7" i="12"/>
  <c r="C21" i="12"/>
  <c r="A2" i="12"/>
  <c r="A1" i="12"/>
  <c r="N30" i="16"/>
  <c r="D30" i="16"/>
  <c r="P22" i="16"/>
  <c r="G22" i="16"/>
  <c r="E22" i="16" s="1"/>
  <c r="M22" i="16" s="1"/>
  <c r="O22" i="16" s="1"/>
  <c r="P21" i="16"/>
  <c r="G21" i="16"/>
  <c r="E21" i="16" s="1"/>
  <c r="M21" i="16" s="1"/>
  <c r="O21" i="16" s="1"/>
  <c r="P20" i="16"/>
  <c r="G20" i="16"/>
  <c r="E20" i="16"/>
  <c r="M20" i="16" s="1"/>
  <c r="N19" i="16"/>
  <c r="L19" i="16"/>
  <c r="K19" i="16"/>
  <c r="J19" i="16"/>
  <c r="I19" i="16"/>
  <c r="H19" i="16"/>
  <c r="D19" i="16"/>
  <c r="F19" i="16" s="1"/>
  <c r="C19" i="16"/>
  <c r="P18" i="16"/>
  <c r="G18" i="16"/>
  <c r="Q18" i="16"/>
  <c r="P17" i="16"/>
  <c r="G17" i="16"/>
  <c r="E17" i="16" s="1"/>
  <c r="M17" i="16" s="1"/>
  <c r="O17" i="16" s="1"/>
  <c r="P16" i="16"/>
  <c r="G16" i="16"/>
  <c r="Q16" i="16"/>
  <c r="Q15" i="16" s="1"/>
  <c r="G15" i="16" s="1"/>
  <c r="N15" i="16"/>
  <c r="L15" i="16"/>
  <c r="K15" i="16"/>
  <c r="J15" i="16"/>
  <c r="I15" i="16"/>
  <c r="H15" i="16"/>
  <c r="D15" i="16"/>
  <c r="C15" i="16"/>
  <c r="P14" i="16"/>
  <c r="G14" i="16"/>
  <c r="E14" i="16" s="1"/>
  <c r="M14" i="16" s="1"/>
  <c r="O14" i="16" s="1"/>
  <c r="P13" i="16"/>
  <c r="G13" i="16"/>
  <c r="E13" i="16"/>
  <c r="M13" i="16" s="1"/>
  <c r="O13" i="16" s="1"/>
  <c r="P12" i="16"/>
  <c r="G12" i="16"/>
  <c r="Q12" i="16" s="1"/>
  <c r="Q11" i="16" s="1"/>
  <c r="G11" i="16" s="1"/>
  <c r="E11" i="16" s="1"/>
  <c r="N11" i="16"/>
  <c r="L11" i="16"/>
  <c r="K11" i="16"/>
  <c r="J11" i="16"/>
  <c r="I11" i="16"/>
  <c r="H11" i="16"/>
  <c r="D11" i="16"/>
  <c r="C11" i="16"/>
  <c r="A2" i="16"/>
  <c r="A1" i="16"/>
  <c r="Q21" i="16"/>
  <c r="M8" i="13"/>
  <c r="L8" i="13"/>
  <c r="N8" i="13"/>
  <c r="K8" i="13"/>
  <c r="J8" i="13"/>
  <c r="K9" i="13"/>
  <c r="K10" i="13"/>
  <c r="K13" i="13" s="1"/>
  <c r="K11" i="13"/>
  <c r="K12" i="13"/>
  <c r="J12" i="13"/>
  <c r="J13" i="13" s="1"/>
  <c r="J9" i="13"/>
  <c r="J10" i="13"/>
  <c r="J11" i="13"/>
  <c r="I13" i="13"/>
  <c r="H13" i="13"/>
  <c r="G13" i="13"/>
  <c r="E13" i="13"/>
  <c r="D13" i="13"/>
  <c r="C13" i="13"/>
  <c r="M12" i="13"/>
  <c r="L12" i="13"/>
  <c r="F12" i="13"/>
  <c r="M11" i="13"/>
  <c r="N11" i="13" s="1"/>
  <c r="L11" i="13"/>
  <c r="F11" i="13"/>
  <c r="M10" i="13"/>
  <c r="L10" i="13"/>
  <c r="F10" i="13"/>
  <c r="M9" i="13"/>
  <c r="M13" i="13" s="1"/>
  <c r="N9" i="13"/>
  <c r="L9" i="13"/>
  <c r="L13" i="13"/>
  <c r="F9" i="13"/>
  <c r="F8" i="13"/>
  <c r="F13" i="13" s="1"/>
  <c r="W21" i="12"/>
  <c r="U19" i="12"/>
  <c r="U18" i="12"/>
  <c r="U11" i="12"/>
  <c r="AG17" i="12"/>
  <c r="C17" i="49"/>
  <c r="F25" i="49"/>
  <c r="W25" i="49"/>
  <c r="C10" i="49"/>
  <c r="C9" i="49" s="1"/>
  <c r="J25" i="49"/>
  <c r="K25" i="49"/>
  <c r="I25" i="49"/>
  <c r="H25" i="49"/>
  <c r="D25" i="49"/>
  <c r="Q22" i="16"/>
  <c r="Q20" i="16"/>
  <c r="Q19" i="16" s="1"/>
  <c r="G19" i="16" s="1"/>
  <c r="Q13" i="16"/>
  <c r="E16" i="16"/>
  <c r="M16" i="16" s="1"/>
  <c r="P11" i="16"/>
  <c r="F11" i="16"/>
  <c r="P19" i="16"/>
  <c r="P15" i="16"/>
  <c r="F15" i="16"/>
  <c r="Q14" i="16"/>
  <c r="Q17" i="16"/>
  <c r="E12" i="16"/>
  <c r="M12" i="16" s="1"/>
  <c r="E18" i="16"/>
  <c r="M18" i="16"/>
  <c r="O18" i="16" s="1"/>
  <c r="V21" i="12"/>
  <c r="U21" i="12"/>
  <c r="E19" i="16" l="1"/>
  <c r="M15" i="16"/>
  <c r="O16" i="16"/>
  <c r="O15" i="16" s="1"/>
  <c r="AI20" i="12"/>
  <c r="AI12" i="12"/>
  <c r="C25" i="49"/>
  <c r="O20" i="16"/>
  <c r="O19" i="16" s="1"/>
  <c r="M19" i="16"/>
  <c r="E15" i="16"/>
  <c r="O12" i="16"/>
  <c r="O11" i="16" s="1"/>
  <c r="M11" i="16"/>
  <c r="AI10" i="12"/>
  <c r="AI18" i="12"/>
  <c r="AI14" i="12"/>
  <c r="Y21" i="12"/>
  <c r="D21" i="12" s="1"/>
  <c r="N10" i="13"/>
  <c r="N13" i="13" s="1"/>
  <c r="N12" i="13"/>
  <c r="AH13" i="12"/>
  <c r="AI13" i="12" s="1"/>
</calcChain>
</file>

<file path=xl/sharedStrings.xml><?xml version="1.0" encoding="utf-8"?>
<sst xmlns="http://schemas.openxmlformats.org/spreadsheetml/2006/main" count="418" uniqueCount="259">
  <si>
    <t>STT</t>
  </si>
  <si>
    <t>Trong đó</t>
  </si>
  <si>
    <t>Stt</t>
  </si>
  <si>
    <t>TỔNG CỘNG:</t>
  </si>
  <si>
    <t>TỔNG CỘNG</t>
  </si>
  <si>
    <t>Tổng số</t>
  </si>
  <si>
    <t>A</t>
  </si>
  <si>
    <t>Khối Mầm non</t>
  </si>
  <si>
    <t>…</t>
  </si>
  <si>
    <t>B</t>
  </si>
  <si>
    <t>Khối Tiểu học</t>
  </si>
  <si>
    <t>C</t>
  </si>
  <si>
    <t>Khối THCS</t>
  </si>
  <si>
    <t>(chi tiết từng trường)</t>
  </si>
  <si>
    <t>Phụ cấp 
thâm niên vượt khung bình quân 
quy theo 
hệ số</t>
  </si>
  <si>
    <t>Tổng hệ số PCTN vượt khung 
quy theo 
hệ số</t>
  </si>
  <si>
    <t>TÊN TRƯỜNG MẦM NON</t>
  </si>
  <si>
    <t>Giáo viên</t>
  </si>
  <si>
    <t>Nhân viên (*)</t>
  </si>
  <si>
    <t>Nhân viên nuôi dưỡng</t>
  </si>
  <si>
    <t>Kinh phí hỗ trợ (ngàn đồng)</t>
  </si>
  <si>
    <t>Nhóm lớp 6-18 tháng tuổi</t>
  </si>
  <si>
    <t>Nhóm lớp 19 tháng đến 5 tuổi</t>
  </si>
  <si>
    <t>Tổng cộng</t>
  </si>
  <si>
    <t>Cán bộ quản lý, GV, NV</t>
  </si>
  <si>
    <t>Số lượng</t>
  </si>
  <si>
    <t>NH 2021-2022</t>
  </si>
  <si>
    <t>NH 2022-2023</t>
  </si>
  <si>
    <t>(1)</t>
  </si>
  <si>
    <t>(2)</t>
  </si>
  <si>
    <t>(3)</t>
  </si>
  <si>
    <t>(4)</t>
  </si>
  <si>
    <t>(5)</t>
  </si>
  <si>
    <t>(6)</t>
  </si>
  <si>
    <t>(7)</t>
  </si>
  <si>
    <t>(8)</t>
  </si>
  <si>
    <t>(9)</t>
  </si>
  <si>
    <t>(10)</t>
  </si>
  <si>
    <t>(11)</t>
  </si>
  <si>
    <t>(12)</t>
  </si>
  <si>
    <t>(13)</t>
  </si>
  <si>
    <t>(14)</t>
  </si>
  <si>
    <t>(15)</t>
  </si>
  <si>
    <t>(16)</t>
  </si>
  <si>
    <t>(17)</t>
  </si>
  <si>
    <t>(18)</t>
  </si>
  <si>
    <t>(19)=(20)+(21)</t>
  </si>
  <si>
    <t>(20)</t>
  </si>
  <si>
    <t>(21)</t>
  </si>
  <si>
    <t>Trường MN A</t>
  </si>
  <si>
    <t>Trường MN B</t>
  </si>
  <si>
    <t>Lưu ý:</t>
  </si>
  <si>
    <t>- (*) Nhân viên bao gồm kế toán, thủ quỹ, y tế, văn thư, thư viện, bảo vệ, phục vụ, nấu ăn thuộc biên chế trả lương</t>
  </si>
  <si>
    <t>- Tất cả các đối tượng được hưởng chính sách hỗ trợ này phải thuộc biên chế trả lương của trường Mầm non, Mẫu giáo</t>
  </si>
  <si>
    <t xml:space="preserve">- CB quản lý, giáo viên, nhân viên (gồm nhân viên nuôi dưỡng) được hỗ trợ thêm 25% tiền lương/tháng </t>
  </si>
  <si>
    <t xml:space="preserve">- CB quản lý, giáo viên, nhân viên (gồm nhân viên nuôi dưỡng) trực tiếp giảng dạy nhóm lớp 6 tháng đến 18 tháng tuổi được hỗ trợ thêm 35% tiền lương/tháng </t>
  </si>
  <si>
    <t>Trường hợp trường MN có nhóm lớp 6-18 tháng tuổi thì CB quản lý được hưởng theo mức hỗ trợ 35% (không liệt kê CB quản lý vào cột từ 19 tháng đến 5 tuổi)</t>
  </si>
  <si>
    <t>- Chế độ hỗ trợ này được tính 12 tháng/năm</t>
  </si>
  <si>
    <t>- Hệ số lương bình quân bao gồm phụ cấp chức vụ, phụ cấp thâm niên vượt khung (không bao gồm phụ cấp thâm niên nhà giáo, phụ cấp ưu đãi)</t>
  </si>
  <si>
    <t>Giáo viên mới ra trường được tuyển dụng vào làm việc tại 
trường MN</t>
  </si>
  <si>
    <t>GV 
mới ra trường</t>
  </si>
  <si>
    <t>Số lượng nhân viên nuôi dưỡng hợp đồng (không tính biên chế đã hưởng lương từ ngân sách)</t>
  </si>
  <si>
    <t>Chênh lệch (Sở GDĐT/QH)</t>
  </si>
  <si>
    <t>Số lượng giáo viên mầm non (không tính giáo viên hợp đồng)</t>
  </si>
  <si>
    <t>Kinh phí (ngàn đồng)</t>
  </si>
  <si>
    <t>Cao đẳng</t>
  </si>
  <si>
    <t>Đại học</t>
  </si>
  <si>
    <t>Thạc sĩ</t>
  </si>
  <si>
    <t>Giáo viên có trình độ</t>
  </si>
  <si>
    <t>Trường …</t>
  </si>
  <si>
    <t xml:space="preserve">TỔNG CỘNG </t>
  </si>
  <si>
    <t>Biểu số 05</t>
  </si>
  <si>
    <t>8a</t>
  </si>
  <si>
    <t>8b</t>
  </si>
  <si>
    <t>I</t>
  </si>
  <si>
    <t>KHỐI MẦM NON</t>
  </si>
  <si>
    <t>1.1</t>
  </si>
  <si>
    <t>Trường A</t>
  </si>
  <si>
    <t>……………</t>
  </si>
  <si>
    <t>II</t>
  </si>
  <si>
    <t>KHỐI TIỂU HỌC</t>
  </si>
  <si>
    <t>Trường C</t>
  </si>
  <si>
    <t>III</t>
  </si>
  <si>
    <t>KHỐI THCS</t>
  </si>
  <si>
    <t>Biểu số 06</t>
  </si>
  <si>
    <t>Số học sinh khuyết tật học hòa nhập</t>
  </si>
  <si>
    <t>Số giáo viên dạy hòa nhập cho học sinh khuyết tật</t>
  </si>
  <si>
    <t>Hệ số lương, 
phụ cấp thâm niên vượt khung bình quân</t>
  </si>
  <si>
    <t>Tỷ lệ phụ cấp ưu đãi</t>
  </si>
  <si>
    <t>Số giờ dạy 1 tháng theo quy định</t>
  </si>
  <si>
    <t>Tiền lương 1 giờ dạy
(ngàn đồng)</t>
  </si>
  <si>
    <t>Tổng số giờ các giáo viên dạy hòa nhập cho học sinh khuyết tật trong 1 tháng</t>
  </si>
  <si>
    <t>7=7b/4</t>
  </si>
  <si>
    <t>7a</t>
  </si>
  <si>
    <t>7b</t>
  </si>
  <si>
    <t>D</t>
  </si>
  <si>
    <t>Họ và tên</t>
  </si>
  <si>
    <t>Ghi chú</t>
  </si>
  <si>
    <t>Tổng</t>
  </si>
  <si>
    <t>2a</t>
  </si>
  <si>
    <t>2b</t>
  </si>
  <si>
    <t>Tiền lương</t>
  </si>
  <si>
    <t>Số lượng giáo viên có trình độ 
(không tính giáo viên hợp đồng)</t>
  </si>
  <si>
    <t>NH 2023-2024</t>
  </si>
  <si>
    <t>HSL bình quân</t>
  </si>
  <si>
    <t>UBND HUYỆN CỦ CHI</t>
  </si>
  <si>
    <t>CỘNG HÒA XÃ HỘI CHỦ NGHĨA VIỆT NAM</t>
  </si>
  <si>
    <t xml:space="preserve">PHÒNG GIÁO DỤC VÀ ĐÀO TẠO </t>
  </si>
  <si>
    <t>Độc lập - Tự do - Hạnh phúc</t>
  </si>
  <si>
    <t>ĐƠN VỊ: TRƯỜNG MẦM NON TÂN PHÚ TRUNG 1</t>
  </si>
  <si>
    <t>DỰ KIẾN NHU CẦU KINH PHÍ DO NÂNG BẬC LƯƠNG NIÊN HẠN NĂM 2022</t>
  </si>
  <si>
    <t>Họ tên</t>
  </si>
  <si>
    <t>Chức vụ</t>
  </si>
  <si>
    <t>Mã ngạch</t>
  </si>
  <si>
    <t>Mốc nâng lương lần sau</t>
  </si>
  <si>
    <t>Hệ số cũ</t>
  </si>
  <si>
    <t>Hệ số mới</t>
  </si>
  <si>
    <t>Chênh lệch</t>
  </si>
  <si>
    <t>Tỷ lệ % TNNG</t>
  </si>
  <si>
    <t>Số tháng truy</t>
  </si>
  <si>
    <t>Thâm niên nhà giáo</t>
  </si>
  <si>
    <t>Các khoản đóng góp</t>
  </si>
  <si>
    <t>PC Ưu đãi</t>
  </si>
  <si>
    <t>Trần Thị Trang</t>
  </si>
  <si>
    <t>Phó hiệu trưởng</t>
  </si>
  <si>
    <t>V.07.02.04</t>
  </si>
  <si>
    <t>01/02/2019</t>
  </si>
  <si>
    <t>NLT2</t>
  </si>
  <si>
    <t>NLT3-12</t>
  </si>
  <si>
    <t>Nguyễn Thị Trinh</t>
  </si>
  <si>
    <t>Giáo Viên</t>
  </si>
  <si>
    <t>V.07.02.05</t>
  </si>
  <si>
    <t>01/04/2021</t>
  </si>
  <si>
    <t>NLT4-12</t>
  </si>
  <si>
    <t>Bùi Thị Thuyền Quyên</t>
  </si>
  <si>
    <t>01/09/2019</t>
  </si>
  <si>
    <t>NLT9-12</t>
  </si>
  <si>
    <t>Nguyễn Thị Mỹ Ngọc</t>
  </si>
  <si>
    <t>Lê Thị Hiếu</t>
  </si>
  <si>
    <t>Cao Giang Phương Mai</t>
  </si>
  <si>
    <t>Võ Thị Huỳnh Như</t>
  </si>
  <si>
    <t>V.07.02.06</t>
  </si>
  <si>
    <t>01/03/2020</t>
  </si>
  <si>
    <t>Nguyễn Thị Trà My</t>
  </si>
  <si>
    <t>01/10/2019</t>
  </si>
  <si>
    <t>NLT10-12</t>
  </si>
  <si>
    <t>Lê Ngọc Cẩm My</t>
  </si>
  <si>
    <t>Lê Thị Ánh Nguyệt</t>
  </si>
  <si>
    <t>01/11/2020</t>
  </si>
  <si>
    <t>NLT11-12</t>
  </si>
  <si>
    <t>Võ Ngọc Phong Trúc</t>
  </si>
  <si>
    <t>01/07/2020</t>
  </si>
  <si>
    <t>NLT7-12</t>
  </si>
  <si>
    <t>Nguyễn Thị Thanh Trâm</t>
  </si>
  <si>
    <t>01/09/2021</t>
  </si>
  <si>
    <t>NLT9/21-T12/22</t>
  </si>
  <si>
    <t>Võ Thị Phương Linh</t>
  </si>
  <si>
    <t>Kế toán</t>
  </si>
  <si>
    <t>06.032</t>
  </si>
  <si>
    <t>Nguyễn Thị Kim Xuân</t>
  </si>
  <si>
    <t>01/10/2018</t>
  </si>
  <si>
    <t>NLT10/21-12/22</t>
  </si>
  <si>
    <t>Ngô Thị Thúy Quỳnh</t>
  </si>
  <si>
    <t>Đặng Thị Tuyết Nhung</t>
  </si>
  <si>
    <t>Nguyễn Thị Thanh Tuyền</t>
  </si>
  <si>
    <t>Huỳnh Thị Tuyết Mai</t>
  </si>
  <si>
    <t>Trần Thị Kim Chi</t>
  </si>
  <si>
    <t>Trịnh Tú Châu</t>
  </si>
  <si>
    <t>01/12/2020</t>
  </si>
  <si>
    <t>NLT12/21-T11/22</t>
  </si>
  <si>
    <t>NLT12/21-T12/22</t>
  </si>
  <si>
    <t>Ngày 11  tháng 10 năm 2021</t>
  </si>
  <si>
    <t>LẬP BIỂU</t>
  </si>
  <si>
    <t>P.HIỆU TRƯỞNG</t>
  </si>
  <si>
    <t>(Đã ký)</t>
  </si>
  <si>
    <t>Nguyễn Thị Kim Loan</t>
  </si>
  <si>
    <t xml:space="preserve">Số lượng giáo viên hợp đồng (không tính biên chế đã hưởng lương từ ngân sách) </t>
  </si>
  <si>
    <t>TT</t>
  </si>
  <si>
    <t>Tỉnh/thành phố trực thuộc TW</t>
  </si>
  <si>
    <t>Quận/huyện/thị xã/thành phố thuộc tỉnh</t>
  </si>
  <si>
    <t>Vùng</t>
  </si>
  <si>
    <t>Lương tối thiểu tháng</t>
  </si>
  <si>
    <t>(Đồng/tháng)</t>
  </si>
  <si>
    <t>Lương tối thiểu giờ</t>
  </si>
  <si>
    <t>(Đồng/giờ)</t>
  </si>
  <si>
    <t>Hồ Chí Minh</t>
  </si>
  <si>
    <t>- Quận 1, Quận 3, Quận 4, Quận 5, Quận 6, Quận 7, Quận 8, Quận 10, Quận 11, Quận 12, Bình Thạnh, Tân Phú, Tân Bình, Bình Tân, Phú Nhuận, Gò Vấp</t>
  </si>
  <si>
    <t>- Thành phố Thủ Đức</t>
  </si>
  <si>
    <t>- Các huyện Củ Chi, Hóc Môn, Bình Chánh, Nhà Bè</t>
  </si>
  <si>
    <t>- Huyện Cần Giờ</t>
  </si>
  <si>
    <t>Kinh phí</t>
  </si>
  <si>
    <t>Biểu số 03</t>
  </si>
  <si>
    <t>Cán bộ quản lý 
(Hiệu trưởng, Phó Hiệu trưởng)</t>
  </si>
  <si>
    <t>- Cột (21)=((15) x mức lương cơ sở x 50% x 8 tháng)+((16) x mức lương cơ sở x 70% x 8 tháng) + ((16) x mức lương cơ sở x 50% x 4 tháng) + ((17) x mức lương cơ sở x 8 tháng) + ((17) x mức lương cơ sở x 70% x 4 tháng) + ((18) x mức lương cơ sở x 4 tháng)</t>
  </si>
  <si>
    <t>Trường
Mầm non/Mẫu giáo</t>
  </si>
  <si>
    <t>(7) = (1) x Lương tối thiểu vùng x 50% x 9 tháng</t>
  </si>
  <si>
    <t>$)</t>
  </si>
  <si>
    <t>(8) = (2) x Lương tối thiểu vùng x 100% x 9 tháng</t>
  </si>
  <si>
    <t>(9) = (3) x 650 ngàn đồng x 9 tháng</t>
  </si>
  <si>
    <t xml:space="preserve">Nhân viên 
nuôi dưỡng 
hợp đồng </t>
  </si>
  <si>
    <t xml:space="preserve">Giáo viên 
mầm non 
hợp đồng </t>
  </si>
  <si>
    <t>Giáo viên 
mầm non do 
tính chất công việc</t>
  </si>
  <si>
    <t>(11) = (7)+…+(10)</t>
  </si>
  <si>
    <t>Tổng hệ số lương</t>
  </si>
  <si>
    <t>Số
 TT</t>
  </si>
  <si>
    <t>Chỉ tiêu</t>
  </si>
  <si>
    <t>Tỷ lệ (%) phụ cấp thâm niên bình quân</t>
  </si>
  <si>
    <t>Tổng hệ số PCVK</t>
  </si>
  <si>
    <t>Hệ số lương ngạch, bậc bình quân</t>
  </si>
  <si>
    <t>Tổng số người hưởng phụ PCTN vượt khung</t>
  </si>
  <si>
    <t>5= 6+7</t>
  </si>
  <si>
    <t>Trường D</t>
  </si>
  <si>
    <t xml:space="preserve">NGƯỜI LẬP BIỂU </t>
  </si>
  <si>
    <t>CBQL</t>
  </si>
  <si>
    <t>Kiểm tra</t>
  </si>
  <si>
    <t>ĐVT: Triệu đồng</t>
  </si>
  <si>
    <t>Tiêu chí</t>
  </si>
  <si>
    <t xml:space="preserve">Hỗ trợ CPHT cho sinh viên là người dân tộc thiểu số theo QĐ 66/2013/QĐ-TTg </t>
  </si>
  <si>
    <t>Hỗ trợ tiền ăn trưa cho trẻ em mẫu giáo 3, 4, 5 tuổi theo Khoản 1 Điều 7 NĐ 105/2020/NĐ-CP</t>
  </si>
  <si>
    <t>Tổng kinh phí</t>
  </si>
  <si>
    <t>Miễn học phí</t>
  </si>
  <si>
    <t>Giảm học phí</t>
  </si>
  <si>
    <t>3a</t>
  </si>
  <si>
    <t>3b</t>
  </si>
  <si>
    <t>4a</t>
  </si>
  <si>
    <t>4b</t>
  </si>
  <si>
    <t>5a</t>
  </si>
  <si>
    <t>5b</t>
  </si>
  <si>
    <t xml:space="preserve">Chính sách miễn, giảm học phí và hỗ trợ chi phí học tập theo NĐ 81/2015/NĐ-CP </t>
  </si>
  <si>
    <t>Khối THPT</t>
  </si>
  <si>
    <t>THỦ TRƯỞNG ĐƠN VỊ</t>
  </si>
  <si>
    <t>BẢNG TỔNG HỢP KINH PHÍ HỖ TRỢ CÁC TRƯỜNG MẦM NON THEO NGHỊ QUYẾT SỐ 01/2014/NQ-HĐND VÀ NGHỊ QUYẾT SỐ 01/2021/NQ-HĐND 
DỰ TOÁN NĂM 2024</t>
  </si>
  <si>
    <t>NH 2024-2025</t>
  </si>
  <si>
    <t>TP.Hồ Chí Minh, ngày    tháng    năm 2023</t>
  </si>
  <si>
    <t>KINH PHÍ THỰC HIỆN CHÍNH SÁCH THU HÚT GIÁO VIÊN MẦM NON THEO NGHỊ QUYẾT SỐ 04/2017/NQ-HĐND VÀ NGHỊ QUYẾT SỐ 04/2021/NQ-HĐND
NĂM 2024</t>
  </si>
  <si>
    <t>Lương tối thiểu vùng áp dụng từ ngày 01/7/2022: 4.680 triệu đồng/tháng</t>
  </si>
  <si>
    <t>BÁO CÁO NHU CẦU THỰC HIỆN CHẾ ĐỘ PHỤ CẤP CHO GIÁO VIÊN DẠY HÒA NHẬP KHUYẾT TẬT 
(MN, TH, THCS VÀ CÁC TRUNG TÂM)
NĂM 2024</t>
  </si>
  <si>
    <t>11=5*1800*
(1+8+9)/10</t>
  </si>
  <si>
    <t>13=12*0,2*12*9th</t>
  </si>
  <si>
    <t>Kinh phí thực hiện phụ cấp cho giáo viên dạy hòa nhập khuyết tật 
năm 2024
(ngàn đồng)</t>
  </si>
  <si>
    <t>1=2b+3b+4b</t>
  </si>
  <si>
    <t>Chính sách hỗ trợ học phí dân tộc thiểu số theo NQ số 23/2022/NQ-HĐND</t>
  </si>
  <si>
    <t xml:space="preserve">Chính sách hỗ trợ học phí cho HS Tiểu học tại địa bàn không đủ trường tiểu học theo NQ số 05/2023/NQ-HĐND </t>
  </si>
  <si>
    <t>Chính sách mầm non địa bàn có Khu công nghiệp theo NQ 27/2021/NQ-HĐND</t>
  </si>
  <si>
    <t xml:space="preserve">Hỗ trợ cho trẻ em mầm non là con em người lao động </t>
  </si>
  <si>
    <t xml:space="preserve">Hỗ trợ Giáo viên tại cơ sở giáo dục mầm non dân lập, tư thục  </t>
  </si>
  <si>
    <t xml:space="preserve">Hỗ trợ cơ sở giáo dục mầm non độc lập </t>
  </si>
  <si>
    <t>9=10b+11b+12b</t>
  </si>
  <si>
    <t>10a</t>
  </si>
  <si>
    <t>10b</t>
  </si>
  <si>
    <t>11a</t>
  </si>
  <si>
    <t>11b</t>
  </si>
  <si>
    <t>12a</t>
  </si>
  <si>
    <t>12b</t>
  </si>
  <si>
    <t>6a</t>
  </si>
  <si>
    <t>6b</t>
  </si>
  <si>
    <t>Hỗ trợ 
chi phí học tập</t>
  </si>
  <si>
    <t>CÁC CHÍNH SÁCH HỖ TRỢ CỦA NGÀNH GIÁO DỤC 
NĂM 2024</t>
  </si>
  <si>
    <t>- Cột (20)=((1)x(2)+(5)x(6)+(11)x(12)) x 35% + ((3)x(4)+(7)x(8)+(9)x(10)+(13)x(14)) x 25%) x mức lương cơ sở 1.800 x 12 tháng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</si>
</sst>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0\ &quot;₫&quot;;\-#,##0\ &quot;₫&quot;"/>
    <numFmt numFmtId="43" formatCode="_-* #,##0.00_-;\-* #,##0.00_-;_-* &quot;-&quot;??_-;_-@_-"/>
    <numFmt numFmtId="164" formatCode="_-* #,##0\ _₫_-;\-* #,##0\ _₫_-;_-* &quot;-&quot;\ _₫_-;_-@_-"/>
    <numFmt numFmtId="165" formatCode="_-* #,##0.00\ _₫_-;\-* #,##0.00\ _₫_-;_-* &quot;-&quot;??\ _₫_-;_-@_-"/>
    <numFmt numFmtId="166" formatCode="_(* #,##0_);_(* \(#,##0\);_(* &quot;-&quot;_);_(@_)"/>
    <numFmt numFmtId="167" formatCode="_(* #,##0.00_);_(* \(#,##0.00\);_(* &quot;-&quot;??_);_(@_)"/>
    <numFmt numFmtId="168" formatCode="_(* #,##0_);_(* \(#,##0\);_(* &quot;-&quot;??_);_(@_)"/>
    <numFmt numFmtId="169" formatCode="_(* #,##0.000_);_(* \(#,##0.000\);_(* &quot;-&quot;??_);_(@_)"/>
    <numFmt numFmtId="170" formatCode="0.00_ "/>
    <numFmt numFmtId="171" formatCode="#,##0.0000"/>
  </numFmts>
  <fonts count="65" x14ac:knownFonts="1">
    <font>
      <sz val="11"/>
      <color theme="1"/>
      <name val="Arial"/>
      <family val="2"/>
      <scheme val="minor"/>
    </font>
    <font>
      <b/>
      <sz val="10"/>
      <name val="Times New Roman"/>
      <family val="1"/>
    </font>
    <font>
      <b/>
      <sz val="12"/>
      <name val="Times New Roman"/>
      <family val="1"/>
    </font>
    <font>
      <sz val="12"/>
      <name val=".VnArial Narrow"/>
      <family val="2"/>
    </font>
    <font>
      <b/>
      <sz val="14"/>
      <name val="Times New Roman"/>
      <family val="1"/>
    </font>
    <font>
      <b/>
      <sz val="12"/>
      <name val="Times New Roman"/>
      <family val="1"/>
      <charset val="163"/>
    </font>
    <font>
      <i/>
      <sz val="12"/>
      <name val="Times New Roman"/>
      <family val="1"/>
    </font>
    <font>
      <sz val="12"/>
      <name val="Times New Roman"/>
      <family val="1"/>
    </font>
    <font>
      <sz val="11"/>
      <name val="Times New Roman"/>
      <family val="1"/>
    </font>
    <font>
      <b/>
      <sz val="11"/>
      <name val="Times New Roman"/>
      <family val="1"/>
    </font>
    <font>
      <sz val="10"/>
      <name val="Times New Roman"/>
      <family val="1"/>
    </font>
    <font>
      <b/>
      <sz val="13"/>
      <name val="Times New Roman"/>
      <family val="1"/>
    </font>
    <font>
      <i/>
      <sz val="13"/>
      <name val="Times New Roman"/>
      <family val="1"/>
    </font>
    <font>
      <sz val="14"/>
      <name val="Times New Roman"/>
      <family val="1"/>
    </font>
    <font>
      <sz val="10"/>
      <name val="Arial"/>
      <family val="2"/>
    </font>
    <font>
      <sz val="13"/>
      <name val="Times New Roman"/>
      <family val="1"/>
    </font>
    <font>
      <i/>
      <sz val="10"/>
      <name val="Times New Roman"/>
      <family val="1"/>
    </font>
    <font>
      <b/>
      <sz val="12"/>
      <name val=".VnArial Narrow"/>
      <family val="2"/>
    </font>
    <font>
      <b/>
      <sz val="15"/>
      <name val="Times New Roman"/>
      <family val="1"/>
    </font>
    <font>
      <b/>
      <u/>
      <sz val="13"/>
      <name val="Times New Roman"/>
      <family val="1"/>
    </font>
    <font>
      <b/>
      <sz val="16"/>
      <name val="Times New Roman"/>
      <family val="1"/>
    </font>
    <font>
      <b/>
      <i/>
      <sz val="12"/>
      <name val="Times New Roman"/>
      <family val="1"/>
      <charset val="163"/>
    </font>
    <font>
      <sz val="12"/>
      <name val=".VnTime"/>
      <family val="2"/>
    </font>
    <font>
      <sz val="8"/>
      <color indexed="8"/>
      <name val="Arial"/>
      <family val="2"/>
    </font>
    <font>
      <sz val="12"/>
      <color indexed="8"/>
      <name val="Times New Roman"/>
      <family val="1"/>
    </font>
    <font>
      <sz val="12"/>
      <name val="VNI-Times"/>
    </font>
    <font>
      <sz val="12"/>
      <name val="VNI-Times"/>
      <family val="2"/>
    </font>
    <font>
      <sz val="11"/>
      <name val="Calibri"/>
      <family val="2"/>
    </font>
    <font>
      <sz val="11"/>
      <name val="Arial"/>
      <family val="2"/>
    </font>
    <font>
      <b/>
      <sz val="12"/>
      <color indexed="8"/>
      <name val="Times New Roman"/>
      <family val="1"/>
    </font>
    <font>
      <sz val="12.5"/>
      <name val="Times New Roman"/>
      <family val="1"/>
    </font>
    <font>
      <sz val="11"/>
      <color theme="1"/>
      <name val="Arial"/>
      <family val="2"/>
      <scheme val="minor"/>
    </font>
    <font>
      <sz val="11"/>
      <color theme="1"/>
      <name val="Arial"/>
      <family val="2"/>
      <charset val="163"/>
      <scheme val="minor"/>
    </font>
    <font>
      <sz val="14"/>
      <color theme="1"/>
      <name val="Times New Roman"/>
      <family val="1"/>
    </font>
    <font>
      <b/>
      <sz val="14"/>
      <color theme="1"/>
      <name val="Times New Roman"/>
      <family val="1"/>
    </font>
    <font>
      <b/>
      <sz val="14"/>
      <color theme="1"/>
      <name val="Times New Roman"/>
      <family val="1"/>
      <charset val="163"/>
    </font>
    <font>
      <i/>
      <sz val="14"/>
      <color theme="1"/>
      <name val="Times New Roman"/>
      <family val="1"/>
      <charset val="163"/>
    </font>
    <font>
      <sz val="14"/>
      <color theme="1"/>
      <name val="Arial"/>
      <family val="2"/>
      <charset val="163"/>
      <scheme val="minor"/>
    </font>
    <font>
      <sz val="11"/>
      <color theme="1"/>
      <name val="Times New Roman"/>
      <family val="1"/>
    </font>
    <font>
      <b/>
      <sz val="13"/>
      <color theme="1"/>
      <name val="Times New Roman"/>
      <family val="1"/>
    </font>
    <font>
      <b/>
      <sz val="13"/>
      <color rgb="FFFF0000"/>
      <name val="Times New Roman"/>
      <family val="1"/>
    </font>
    <font>
      <sz val="14"/>
      <color rgb="FFFF0000"/>
      <name val="Times New Roman"/>
      <family val="1"/>
    </font>
    <font>
      <b/>
      <sz val="14"/>
      <color rgb="FFFF0000"/>
      <name val="Times New Roman"/>
      <family val="1"/>
    </font>
    <font>
      <sz val="13"/>
      <color theme="1"/>
      <name val="Arial"/>
      <family val="2"/>
      <charset val="163"/>
      <scheme val="minor"/>
    </font>
    <font>
      <sz val="13"/>
      <color theme="0"/>
      <name val="Times New Roman"/>
      <family val="1"/>
    </font>
    <font>
      <sz val="11"/>
      <name val="Arial"/>
      <family val="2"/>
      <scheme val="minor"/>
    </font>
    <font>
      <b/>
      <sz val="12"/>
      <name val="Arial"/>
      <family val="2"/>
      <scheme val="minor"/>
    </font>
    <font>
      <b/>
      <sz val="11"/>
      <color rgb="FF333333"/>
      <name val="Tahoma"/>
      <family val="2"/>
    </font>
    <font>
      <sz val="11"/>
      <color rgb="FF333333"/>
      <name val="Tahoma"/>
      <family val="2"/>
    </font>
    <font>
      <sz val="12.5"/>
      <color theme="1"/>
      <name val="Times New Roman"/>
      <family val="1"/>
    </font>
    <font>
      <sz val="12.5"/>
      <color rgb="FFFF0000"/>
      <name val="Times New Roman"/>
      <family val="1"/>
    </font>
    <font>
      <sz val="16"/>
      <color theme="1"/>
      <name val="Times New Roman"/>
      <family val="1"/>
    </font>
    <font>
      <b/>
      <sz val="16"/>
      <color theme="1"/>
      <name val="Times New Roman"/>
      <family val="1"/>
    </font>
    <font>
      <b/>
      <sz val="12"/>
      <color theme="1"/>
      <name val="Times New Roman"/>
      <family val="1"/>
      <charset val="163"/>
    </font>
    <font>
      <sz val="12"/>
      <color theme="1"/>
      <name val="Times New Roman"/>
      <family val="1"/>
      <charset val="163"/>
    </font>
    <font>
      <sz val="12"/>
      <color theme="1"/>
      <name val="Times New Roman"/>
      <family val="1"/>
    </font>
    <font>
      <b/>
      <sz val="11"/>
      <color theme="1"/>
      <name val="Times New Roman"/>
      <family val="1"/>
    </font>
    <font>
      <b/>
      <sz val="12"/>
      <color theme="1"/>
      <name val="Times New Roman"/>
      <family val="1"/>
    </font>
    <font>
      <sz val="11"/>
      <name val="Arial"/>
      <family val="2"/>
      <charset val="163"/>
      <scheme val="minor"/>
    </font>
    <font>
      <b/>
      <sz val="12"/>
      <color rgb="FFFF0000"/>
      <name val="Times New Roman"/>
      <family val="1"/>
      <charset val="163"/>
    </font>
    <font>
      <i/>
      <sz val="12"/>
      <color theme="1"/>
      <name val="Times New Roman"/>
      <family val="1"/>
    </font>
    <font>
      <sz val="12"/>
      <color theme="0"/>
      <name val="Times New Roman"/>
      <family val="1"/>
    </font>
    <font>
      <b/>
      <sz val="12"/>
      <color rgb="FFFF0000"/>
      <name val="Times New Roman"/>
      <family val="1"/>
    </font>
    <font>
      <sz val="12"/>
      <color theme="1"/>
      <name val="Arial"/>
      <family val="2"/>
      <charset val="163"/>
      <scheme val="minor"/>
    </font>
    <font>
      <b/>
      <i/>
      <sz val="12"/>
      <color theme="1"/>
      <name val="Times New Roman"/>
      <family val="1"/>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9900"/>
        <bgColor indexed="64"/>
      </patternFill>
    </fill>
    <fill>
      <patternFill patternType="solid">
        <fgColor rgb="FFFFFFFF"/>
        <bgColor indexed="64"/>
      </patternFill>
    </fill>
    <fill>
      <patternFill patternType="solid">
        <fgColor rgb="FFFF00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2"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s>
  <cellStyleXfs count="33">
    <xf numFmtId="0" fontId="0" fillId="0" borderId="0"/>
    <xf numFmtId="0" fontId="25" fillId="0" borderId="0"/>
    <xf numFmtId="0" fontId="14" fillId="0" borderId="0"/>
    <xf numFmtId="167" fontId="31" fillId="0" borderId="0" applyFont="0" applyFill="0" applyBorder="0" applyAlignment="0" applyProtection="0"/>
    <xf numFmtId="164" fontId="32" fillId="0" borderId="0" applyFont="0" applyFill="0" applyBorder="0" applyAlignment="0" applyProtection="0"/>
    <xf numFmtId="166" fontId="14" fillId="0" borderId="0" applyFont="0" applyFill="0" applyBorder="0" applyAlignment="0" applyProtection="0"/>
    <xf numFmtId="167" fontId="10" fillId="0" borderId="0" applyFont="0" applyFill="0" applyBorder="0" applyAlignment="0" applyProtection="0"/>
    <xf numFmtId="167" fontId="7" fillId="0" borderId="0" applyFont="0" applyFill="0" applyBorder="0" applyAlignment="0" applyProtection="0"/>
    <xf numFmtId="165" fontId="32" fillId="0" borderId="0" applyFont="0" applyFill="0" applyBorder="0" applyAlignment="0" applyProtection="0"/>
    <xf numFmtId="5" fontId="14" fillId="0" borderId="0" applyFont="0" applyFill="0" applyBorder="0" applyAlignment="0" applyProtection="0"/>
    <xf numFmtId="167" fontId="31" fillId="0" borderId="0" applyFont="0" applyFill="0" applyBorder="0" applyAlignment="0" applyProtection="0"/>
    <xf numFmtId="0" fontId="7" fillId="0" borderId="0" applyFont="0" applyFill="0" applyBorder="0" applyAlignment="0" applyProtection="0"/>
    <xf numFmtId="43" fontId="31" fillId="0" borderId="0" applyFont="0" applyFill="0" applyBorder="0" applyAlignment="0" applyProtection="0"/>
    <xf numFmtId="167" fontId="14" fillId="0" borderId="0" applyFont="0" applyFill="0" applyBorder="0" applyAlignment="0" applyProtection="0"/>
    <xf numFmtId="167" fontId="26" fillId="0" borderId="0" applyFont="0" applyFill="0" applyBorder="0" applyAlignment="0" applyProtection="0"/>
    <xf numFmtId="0" fontId="7" fillId="0" borderId="0"/>
    <xf numFmtId="0" fontId="32" fillId="0" borderId="0"/>
    <xf numFmtId="0" fontId="31" fillId="0" borderId="0"/>
    <xf numFmtId="0" fontId="14" fillId="0" borderId="0"/>
    <xf numFmtId="0" fontId="7" fillId="0" borderId="0"/>
    <xf numFmtId="0" fontId="14" fillId="0" borderId="0"/>
    <xf numFmtId="0" fontId="23" fillId="0" borderId="0" applyNumberFormat="0" applyFill="0" applyBorder="0" applyAlignment="0" applyProtection="0">
      <alignment vertical="top"/>
    </xf>
    <xf numFmtId="0" fontId="22" fillId="0" borderId="0"/>
    <xf numFmtId="0" fontId="32" fillId="0" borderId="0"/>
    <xf numFmtId="0" fontId="14" fillId="0" borderId="0"/>
    <xf numFmtId="0" fontId="32" fillId="0" borderId="0"/>
    <xf numFmtId="0" fontId="7" fillId="0" borderId="0"/>
    <xf numFmtId="0" fontId="24" fillId="0" borderId="0"/>
    <xf numFmtId="0" fontId="26" fillId="0" borderId="0"/>
    <xf numFmtId="0" fontId="10" fillId="0" borderId="0"/>
    <xf numFmtId="0" fontId="26" fillId="0" borderId="0"/>
    <xf numFmtId="0" fontId="3" fillId="0" borderId="0"/>
    <xf numFmtId="9" fontId="31" fillId="0" borderId="0" applyFont="0" applyFill="0" applyBorder="0" applyAlignment="0" applyProtection="0"/>
  </cellStyleXfs>
  <cellXfs count="285">
    <xf numFmtId="0" fontId="0" fillId="0" borderId="0" xfId="0"/>
    <xf numFmtId="0" fontId="33" fillId="0" borderId="0" xfId="16" applyFont="1"/>
    <xf numFmtId="0" fontId="34" fillId="0" borderId="0" xfId="16" applyFont="1"/>
    <xf numFmtId="0" fontId="13" fillId="0" borderId="0" xfId="31" applyFont="1"/>
    <xf numFmtId="0" fontId="4" fillId="0" borderId="0" xfId="31" applyFont="1" applyAlignment="1">
      <alignment horizontal="left"/>
    </xf>
    <xf numFmtId="0" fontId="32" fillId="0" borderId="0" xfId="16"/>
    <xf numFmtId="0" fontId="34" fillId="0" borderId="1" xfId="19" applyFont="1" applyBorder="1" applyAlignment="1">
      <alignment horizontal="center" vertical="center"/>
    </xf>
    <xf numFmtId="0" fontId="34" fillId="0" borderId="1" xfId="19" applyFont="1" applyBorder="1" applyAlignment="1">
      <alignment horizontal="left" vertical="center"/>
    </xf>
    <xf numFmtId="0" fontId="35" fillId="0" borderId="0" xfId="16" applyFont="1"/>
    <xf numFmtId="0" fontId="36" fillId="0" borderId="1" xfId="19" applyFont="1" applyBorder="1" applyAlignment="1">
      <alignment horizontal="left" vertical="center"/>
    </xf>
    <xf numFmtId="0" fontId="7" fillId="0" borderId="0" xfId="31" applyFont="1"/>
    <xf numFmtId="0" fontId="37" fillId="0" borderId="0" xfId="16" applyFont="1"/>
    <xf numFmtId="0" fontId="33" fillId="0" borderId="1" xfId="16" applyFont="1" applyBorder="1" applyAlignment="1">
      <alignment horizontal="center" vertical="center"/>
    </xf>
    <xf numFmtId="0" fontId="2" fillId="0" borderId="0" xfId="31" applyFont="1" applyAlignment="1">
      <alignment horizontal="center"/>
    </xf>
    <xf numFmtId="0" fontId="2" fillId="0" borderId="0" xfId="31" applyFont="1" applyAlignment="1">
      <alignment horizontal="center" vertical="center"/>
    </xf>
    <xf numFmtId="0" fontId="39" fillId="0" borderId="1" xfId="16" applyFont="1" applyBorder="1" applyAlignment="1">
      <alignment horizontal="center" vertical="center" wrapText="1"/>
    </xf>
    <xf numFmtId="0" fontId="39" fillId="0" borderId="1" xfId="16" applyFont="1" applyBorder="1" applyAlignment="1">
      <alignment horizontal="center" vertical="center"/>
    </xf>
    <xf numFmtId="0" fontId="40" fillId="0" borderId="1" xfId="16" applyFont="1" applyBorder="1" applyAlignment="1">
      <alignment horizontal="center" vertical="center" wrapText="1"/>
    </xf>
    <xf numFmtId="3" fontId="33" fillId="0" borderId="1" xfId="16" applyNumberFormat="1" applyFont="1" applyBorder="1" applyAlignment="1">
      <alignment vertical="center"/>
    </xf>
    <xf numFmtId="3" fontId="41" fillId="0" borderId="1" xfId="16" applyNumberFormat="1" applyFont="1" applyBorder="1" applyAlignment="1">
      <alignment horizontal="center" vertical="center"/>
    </xf>
    <xf numFmtId="3" fontId="33" fillId="0" borderId="1" xfId="16" applyNumberFormat="1" applyFont="1" applyBorder="1" applyAlignment="1">
      <alignment horizontal="center" vertical="center" wrapText="1"/>
    </xf>
    <xf numFmtId="3" fontId="33" fillId="0" borderId="1" xfId="16" applyNumberFormat="1" applyFont="1" applyBorder="1" applyAlignment="1">
      <alignment horizontal="center" vertical="center"/>
    </xf>
    <xf numFmtId="0" fontId="33" fillId="0" borderId="1" xfId="16" applyFont="1" applyBorder="1" applyAlignment="1">
      <alignment horizontal="center"/>
    </xf>
    <xf numFmtId="0" fontId="34" fillId="0" borderId="1" xfId="16" applyFont="1" applyBorder="1" applyAlignment="1">
      <alignment horizontal="left" vertical="center"/>
    </xf>
    <xf numFmtId="3" fontId="34" fillId="0" borderId="1" xfId="16" applyNumberFormat="1" applyFont="1" applyBorder="1" applyAlignment="1">
      <alignment horizontal="right" vertical="center"/>
    </xf>
    <xf numFmtId="3" fontId="42" fillId="0" borderId="1" xfId="16" applyNumberFormat="1" applyFont="1" applyBorder="1" applyAlignment="1">
      <alignment horizontal="right" vertical="center"/>
    </xf>
    <xf numFmtId="3" fontId="13" fillId="2" borderId="4" xfId="16" applyNumberFormat="1" applyFont="1" applyFill="1" applyBorder="1" applyAlignment="1">
      <alignment horizontal="center" vertical="center"/>
    </xf>
    <xf numFmtId="3" fontId="13" fillId="2" borderId="5" xfId="16" applyNumberFormat="1" applyFont="1" applyFill="1" applyBorder="1" applyAlignment="1">
      <alignment horizontal="center" vertical="center"/>
    </xf>
    <xf numFmtId="3" fontId="33" fillId="0" borderId="6" xfId="16" applyNumberFormat="1" applyFont="1" applyBorder="1" applyAlignment="1">
      <alignment horizontal="center" vertical="center" wrapText="1"/>
    </xf>
    <xf numFmtId="3" fontId="4" fillId="2" borderId="4" xfId="16" applyNumberFormat="1" applyFont="1" applyFill="1" applyBorder="1" applyAlignment="1">
      <alignment horizontal="right" vertical="center"/>
    </xf>
    <xf numFmtId="3" fontId="34" fillId="0" borderId="6" xfId="16" applyNumberFormat="1" applyFont="1" applyBorder="1" applyAlignment="1">
      <alignment horizontal="right" vertical="center"/>
    </xf>
    <xf numFmtId="0" fontId="2" fillId="0" borderId="0" xfId="31" applyFont="1" applyAlignment="1">
      <alignment horizontal="centerContinuous"/>
    </xf>
    <xf numFmtId="0" fontId="16" fillId="0" borderId="1" xfId="31" applyFont="1" applyBorder="1" applyAlignment="1">
      <alignment horizontal="center" vertical="center"/>
    </xf>
    <xf numFmtId="0" fontId="16" fillId="0" borderId="4" xfId="31" applyFont="1" applyBorder="1" applyAlignment="1">
      <alignment horizontal="center" vertical="center"/>
    </xf>
    <xf numFmtId="0" fontId="16" fillId="0" borderId="1" xfId="31" quotePrefix="1" applyFont="1" applyBorder="1" applyAlignment="1">
      <alignment horizontal="center" vertical="center"/>
    </xf>
    <xf numFmtId="0" fontId="16" fillId="0" borderId="1" xfId="31" applyFont="1" applyBorder="1" applyAlignment="1">
      <alignment horizontal="center" vertical="center" wrapText="1"/>
    </xf>
    <xf numFmtId="0" fontId="16" fillId="0" borderId="6" xfId="31" applyFont="1" applyBorder="1" applyAlignment="1">
      <alignment horizontal="center" vertical="center"/>
    </xf>
    <xf numFmtId="0" fontId="6" fillId="0" borderId="0" xfId="31" applyFont="1"/>
    <xf numFmtId="0" fontId="6" fillId="0" borderId="0" xfId="31" applyFont="1" applyAlignment="1">
      <alignment horizontal="left"/>
    </xf>
    <xf numFmtId="0" fontId="2" fillId="0" borderId="0" xfId="31" applyFont="1"/>
    <xf numFmtId="0" fontId="6" fillId="0" borderId="0" xfId="31" applyFont="1" applyAlignment="1">
      <alignment horizontal="center" wrapText="1"/>
    </xf>
    <xf numFmtId="0" fontId="16" fillId="0" borderId="6" xfId="31" applyFont="1" applyBorder="1" applyAlignment="1">
      <alignment horizontal="center" vertical="center" wrapText="1"/>
    </xf>
    <xf numFmtId="3" fontId="15" fillId="0" borderId="7" xfId="31" applyNumberFormat="1" applyFont="1" applyBorder="1" applyAlignment="1">
      <alignment vertical="center"/>
    </xf>
    <xf numFmtId="0" fontId="43" fillId="0" borderId="0" xfId="16" applyFont="1"/>
    <xf numFmtId="0" fontId="44" fillId="0" borderId="8" xfId="31" applyFont="1" applyBorder="1" applyAlignment="1">
      <alignment vertical="center" textRotation="180"/>
    </xf>
    <xf numFmtId="3" fontId="34" fillId="0" borderId="1" xfId="16" applyNumberFormat="1" applyFont="1" applyBorder="1" applyAlignment="1">
      <alignment vertical="center"/>
    </xf>
    <xf numFmtId="0" fontId="2" fillId="0" borderId="0" xfId="0" applyFont="1" applyAlignment="1">
      <alignment horizontal="left" indent="4"/>
    </xf>
    <xf numFmtId="0" fontId="2" fillId="0" borderId="0" xfId="0" applyFont="1"/>
    <xf numFmtId="0" fontId="7" fillId="0" borderId="0" xfId="0" applyFont="1"/>
    <xf numFmtId="168" fontId="2" fillId="0" borderId="0" xfId="3" applyNumberFormat="1" applyFont="1"/>
    <xf numFmtId="168" fontId="2" fillId="0" borderId="0" xfId="3" applyNumberFormat="1" applyFont="1" applyAlignment="1"/>
    <xf numFmtId="168" fontId="2" fillId="0" borderId="0" xfId="3" applyNumberFormat="1" applyFont="1" applyBorder="1" applyAlignment="1"/>
    <xf numFmtId="0" fontId="20" fillId="0" borderId="0" xfId="0" applyFont="1"/>
    <xf numFmtId="0" fontId="20" fillId="0" borderId="0" xfId="0" applyFont="1" applyAlignment="1">
      <alignment horizontal="center"/>
    </xf>
    <xf numFmtId="168" fontId="7" fillId="0" borderId="0" xfId="3" applyNumberFormat="1" applyFont="1"/>
    <xf numFmtId="0" fontId="1" fillId="0" borderId="0" xfId="0" applyFont="1" applyAlignment="1">
      <alignment vertical="center" wrapText="1"/>
    </xf>
    <xf numFmtId="168" fontId="2" fillId="0" borderId="0" xfId="3" applyNumberFormat="1" applyFont="1" applyFill="1"/>
    <xf numFmtId="0" fontId="2" fillId="0" borderId="0" xfId="0" applyFont="1" applyAlignment="1">
      <alignment horizontal="center"/>
    </xf>
    <xf numFmtId="0" fontId="45" fillId="0" borderId="0" xfId="0" applyFont="1"/>
    <xf numFmtId="0" fontId="27" fillId="0" borderId="0" xfId="0" applyFont="1"/>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vertical="center" wrapText="1"/>
    </xf>
    <xf numFmtId="0" fontId="9" fillId="0" borderId="1" xfId="0" applyFont="1" applyBorder="1" applyAlignment="1">
      <alignment horizontal="center" wrapText="1"/>
    </xf>
    <xf numFmtId="0" fontId="8" fillId="0" borderId="9" xfId="0" applyFont="1" applyBorder="1" applyAlignment="1">
      <alignment horizontal="left" wrapText="1"/>
    </xf>
    <xf numFmtId="0" fontId="8" fillId="0" borderId="1" xfId="0" applyFont="1" applyBorder="1" applyAlignment="1">
      <alignment horizontal="center" wrapText="1"/>
    </xf>
    <xf numFmtId="3" fontId="8" fillId="0" borderId="1" xfId="0" applyNumberFormat="1" applyFont="1" applyBorder="1" applyAlignment="1">
      <alignment horizontal="center" wrapText="1"/>
    </xf>
    <xf numFmtId="14" fontId="8" fillId="0" borderId="1" xfId="0" quotePrefix="1" applyNumberFormat="1" applyFont="1" applyBorder="1" applyAlignment="1">
      <alignment horizontal="center" wrapText="1"/>
    </xf>
    <xf numFmtId="0" fontId="8" fillId="0" borderId="1" xfId="0" applyFont="1" applyBorder="1" applyAlignment="1">
      <alignment horizontal="right" wrapText="1"/>
    </xf>
    <xf numFmtId="4" fontId="8" fillId="3" borderId="10" xfId="0" applyNumberFormat="1" applyFont="1" applyFill="1" applyBorder="1"/>
    <xf numFmtId="9" fontId="8" fillId="0" borderId="1" xfId="0" applyNumberFormat="1" applyFont="1" applyBorder="1"/>
    <xf numFmtId="168" fontId="8" fillId="0" borderId="1" xfId="3" applyNumberFormat="1" applyFont="1" applyBorder="1" applyAlignment="1">
      <alignment horizontal="center" wrapText="1"/>
    </xf>
    <xf numFmtId="3" fontId="8" fillId="0" borderId="1" xfId="0" applyNumberFormat="1" applyFont="1" applyBorder="1" applyAlignment="1">
      <alignment horizontal="right" wrapText="1"/>
    </xf>
    <xf numFmtId="168" fontId="8" fillId="0" borderId="1" xfId="0" applyNumberFormat="1" applyFont="1" applyBorder="1" applyAlignment="1">
      <alignment horizontal="center" wrapText="1"/>
    </xf>
    <xf numFmtId="170" fontId="8" fillId="0" borderId="1" xfId="0" applyNumberFormat="1" applyFont="1" applyBorder="1" applyAlignment="1">
      <alignment horizontal="right" wrapText="1"/>
    </xf>
    <xf numFmtId="171" fontId="8" fillId="3" borderId="10" xfId="0" applyNumberFormat="1" applyFont="1" applyFill="1" applyBorder="1"/>
    <xf numFmtId="0" fontId="8" fillId="0" borderId="11" xfId="0" applyFont="1" applyBorder="1"/>
    <xf numFmtId="169" fontId="9" fillId="0" borderId="4" xfId="3" applyNumberFormat="1" applyFont="1" applyFill="1" applyBorder="1" applyAlignment="1">
      <alignment horizontal="center" wrapText="1"/>
    </xf>
    <xf numFmtId="168" fontId="28" fillId="0" borderId="4" xfId="3" applyNumberFormat="1" applyFont="1" applyBorder="1" applyAlignment="1"/>
    <xf numFmtId="168" fontId="9" fillId="0" borderId="1" xfId="0" applyNumberFormat="1" applyFont="1" applyBorder="1" applyAlignment="1">
      <alignment horizontal="center" wrapText="1"/>
    </xf>
    <xf numFmtId="168" fontId="9" fillId="0" borderId="1" xfId="0" applyNumberFormat="1" applyFont="1" applyBorder="1" applyAlignment="1">
      <alignment horizontal="center" vertical="center" wrapText="1"/>
    </xf>
    <xf numFmtId="0" fontId="27" fillId="0" borderId="0" xfId="0" applyFont="1" applyAlignment="1">
      <alignment horizontal="center"/>
    </xf>
    <xf numFmtId="0" fontId="46" fillId="0" borderId="0" xfId="0" applyFont="1"/>
    <xf numFmtId="0" fontId="46" fillId="0" borderId="0" xfId="0" applyFont="1" applyAlignment="1">
      <alignment horizontal="center"/>
    </xf>
    <xf numFmtId="168" fontId="8" fillId="0" borderId="4" xfId="3" applyNumberFormat="1" applyFont="1" applyBorder="1" applyAlignment="1">
      <alignment horizontal="center" wrapText="1"/>
    </xf>
    <xf numFmtId="0" fontId="8" fillId="0" borderId="1" xfId="0" quotePrefix="1" applyFont="1" applyBorder="1" applyAlignment="1">
      <alignment horizontal="center" wrapText="1"/>
    </xf>
    <xf numFmtId="0" fontId="8" fillId="0" borderId="4" xfId="0" applyFont="1" applyBorder="1"/>
    <xf numFmtId="0" fontId="27" fillId="0" borderId="11" xfId="0" applyFont="1" applyBorder="1"/>
    <xf numFmtId="168" fontId="8" fillId="0" borderId="4" xfId="3" applyNumberFormat="1" applyFont="1" applyBorder="1" applyAlignment="1"/>
    <xf numFmtId="0" fontId="8" fillId="0" borderId="1" xfId="0" applyFont="1" applyBorder="1" applyAlignment="1">
      <alignment horizontal="left" wrapText="1"/>
    </xf>
    <xf numFmtId="0" fontId="47" fillId="4" borderId="26" xfId="0" applyFont="1" applyFill="1" applyBorder="1" applyAlignment="1">
      <alignment horizontal="center" vertical="center" wrapText="1"/>
    </xf>
    <xf numFmtId="0" fontId="48" fillId="4" borderId="27" xfId="0" applyFont="1" applyFill="1" applyBorder="1" applyAlignment="1">
      <alignment horizontal="center" vertical="center" wrapText="1"/>
    </xf>
    <xf numFmtId="0" fontId="48" fillId="5" borderId="26" xfId="0" applyFont="1" applyFill="1" applyBorder="1" applyAlignment="1">
      <alignment vertical="center" wrapText="1"/>
    </xf>
    <xf numFmtId="0" fontId="48" fillId="5" borderId="28" xfId="0" applyFont="1" applyFill="1" applyBorder="1" applyAlignment="1">
      <alignment vertical="center" wrapText="1"/>
    </xf>
    <xf numFmtId="0" fontId="48" fillId="5" borderId="27" xfId="0" applyFont="1" applyFill="1" applyBorder="1" applyAlignment="1">
      <alignment vertical="center" wrapText="1"/>
    </xf>
    <xf numFmtId="0" fontId="48" fillId="5" borderId="29" xfId="0" applyFont="1" applyFill="1" applyBorder="1" applyAlignment="1">
      <alignment vertical="center" wrapText="1"/>
    </xf>
    <xf numFmtId="0" fontId="48" fillId="5" borderId="29" xfId="0" applyFont="1" applyFill="1" applyBorder="1" applyAlignment="1">
      <alignment horizontal="center" vertical="center" wrapText="1"/>
    </xf>
    <xf numFmtId="3" fontId="48" fillId="5" borderId="29" xfId="0" applyNumberFormat="1" applyFont="1" applyFill="1" applyBorder="1" applyAlignment="1">
      <alignment horizontal="center" vertical="center" wrapText="1"/>
    </xf>
    <xf numFmtId="0" fontId="49" fillId="0" borderId="1" xfId="16" applyFont="1" applyBorder="1" applyAlignment="1">
      <alignment horizontal="center" vertical="center"/>
    </xf>
    <xf numFmtId="0" fontId="49" fillId="0" borderId="1" xfId="16" applyFont="1" applyBorder="1" applyAlignment="1">
      <alignment horizontal="center" vertical="center" wrapText="1"/>
    </xf>
    <xf numFmtId="0" fontId="49" fillId="0" borderId="1" xfId="16" quotePrefix="1" applyFont="1" applyBorder="1" applyAlignment="1">
      <alignment horizontal="center" vertical="center" wrapText="1"/>
    </xf>
    <xf numFmtId="0" fontId="50" fillId="0" borderId="1" xfId="16" quotePrefix="1" applyFont="1" applyBorder="1" applyAlignment="1">
      <alignment horizontal="center" vertical="center" wrapText="1"/>
    </xf>
    <xf numFmtId="0" fontId="49" fillId="0" borderId="6" xfId="16" quotePrefix="1" applyFont="1" applyBorder="1" applyAlignment="1">
      <alignment horizontal="center" vertical="center" wrapText="1"/>
    </xf>
    <xf numFmtId="0" fontId="30" fillId="2" borderId="5" xfId="16" quotePrefix="1" applyFont="1" applyFill="1" applyBorder="1" applyAlignment="1">
      <alignment horizontal="center" vertical="center" wrapText="1"/>
    </xf>
    <xf numFmtId="0" fontId="49" fillId="0" borderId="1" xfId="16" quotePrefix="1" applyFont="1" applyBorder="1" applyAlignment="1">
      <alignment horizontal="center" vertical="center"/>
    </xf>
    <xf numFmtId="0" fontId="49" fillId="0" borderId="0" xfId="16" applyFont="1"/>
    <xf numFmtId="0" fontId="2" fillId="0" borderId="0" xfId="31" applyFont="1" applyAlignment="1">
      <alignment horizontal="left"/>
    </xf>
    <xf numFmtId="0" fontId="18" fillId="0" borderId="0" xfId="31" applyFont="1" applyAlignment="1">
      <alignment vertical="center" wrapText="1"/>
    </xf>
    <xf numFmtId="0" fontId="43" fillId="0" borderId="0" xfId="21" applyFont="1" applyAlignment="1"/>
    <xf numFmtId="0" fontId="15" fillId="0" borderId="7" xfId="31" applyFont="1" applyBorder="1"/>
    <xf numFmtId="0" fontId="19" fillId="0" borderId="12" xfId="31" applyFont="1" applyBorder="1" applyAlignment="1">
      <alignment horizontal="center"/>
    </xf>
    <xf numFmtId="0" fontId="15" fillId="0" borderId="13" xfId="31" applyFont="1" applyBorder="1" applyAlignment="1">
      <alignment vertical="center" textRotation="180"/>
    </xf>
    <xf numFmtId="0" fontId="15" fillId="0" borderId="7" xfId="31" applyFont="1" applyBorder="1" applyAlignment="1">
      <alignment vertical="center" textRotation="180"/>
    </xf>
    <xf numFmtId="0" fontId="11" fillId="0" borderId="14" xfId="31" applyFont="1" applyBorder="1"/>
    <xf numFmtId="0" fontId="11" fillId="0" borderId="14" xfId="31" applyFont="1" applyBorder="1" applyAlignment="1">
      <alignment horizontal="left"/>
    </xf>
    <xf numFmtId="0" fontId="11" fillId="6" borderId="14" xfId="31" applyFont="1" applyFill="1" applyBorder="1" applyAlignment="1">
      <alignment horizontal="left"/>
    </xf>
    <xf numFmtId="9" fontId="11" fillId="0" borderId="14" xfId="32" applyFont="1" applyBorder="1" applyAlignment="1">
      <alignment horizontal="center"/>
    </xf>
    <xf numFmtId="0" fontId="43" fillId="7" borderId="0" xfId="21" applyFont="1" applyFill="1" applyAlignment="1"/>
    <xf numFmtId="0" fontId="15" fillId="0" borderId="14" xfId="31" applyFont="1" applyBorder="1"/>
    <xf numFmtId="0" fontId="15" fillId="0" borderId="14" xfId="31" applyFont="1" applyBorder="1" applyAlignment="1">
      <alignment horizontal="left"/>
    </xf>
    <xf numFmtId="0" fontId="44" fillId="0" borderId="14" xfId="31" applyFont="1" applyBorder="1"/>
    <xf numFmtId="9" fontId="15" fillId="0" borderId="14" xfId="32" applyFont="1" applyBorder="1" applyAlignment="1">
      <alignment vertical="center"/>
    </xf>
    <xf numFmtId="0" fontId="15" fillId="0" borderId="15" xfId="31" applyFont="1" applyBorder="1"/>
    <xf numFmtId="0" fontId="15" fillId="0" borderId="15" xfId="31" applyFont="1" applyBorder="1" applyAlignment="1">
      <alignment horizontal="left"/>
    </xf>
    <xf numFmtId="0" fontId="7" fillId="0" borderId="0" xfId="31" applyFont="1" applyAlignment="1">
      <alignment vertical="center" textRotation="180"/>
    </xf>
    <xf numFmtId="0" fontId="51" fillId="0" borderId="0" xfId="16" applyFont="1" applyAlignment="1">
      <alignment horizontal="center"/>
    </xf>
    <xf numFmtId="0" fontId="52" fillId="0" borderId="0" xfId="16" applyFont="1" applyAlignment="1">
      <alignment horizontal="center"/>
    </xf>
    <xf numFmtId="0" fontId="17" fillId="0" borderId="0" xfId="31" applyFont="1"/>
    <xf numFmtId="0" fontId="53" fillId="0" borderId="1" xfId="16" applyFont="1" applyBorder="1" applyAlignment="1">
      <alignment wrapText="1"/>
    </xf>
    <xf numFmtId="0" fontId="33" fillId="0" borderId="0" xfId="21" applyFont="1" applyAlignment="1"/>
    <xf numFmtId="0" fontId="34" fillId="0" borderId="0" xfId="21" applyFont="1" applyAlignment="1"/>
    <xf numFmtId="0" fontId="54" fillId="0" borderId="0" xfId="0" applyFont="1" applyAlignment="1">
      <alignment vertical="center"/>
    </xf>
    <xf numFmtId="0" fontId="38" fillId="0" borderId="0" xfId="0" applyFont="1"/>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55" fillId="0" borderId="0" xfId="0" applyFont="1" applyAlignment="1">
      <alignment horizontal="center" vertical="center"/>
    </xf>
    <xf numFmtId="0" fontId="7" fillId="0" borderId="1" xfId="0" applyFont="1" applyBorder="1" applyAlignment="1">
      <alignment horizontal="center" vertical="center" wrapText="1"/>
    </xf>
    <xf numFmtId="0" fontId="38" fillId="0" borderId="0" xfId="0" applyFont="1" applyAlignment="1">
      <alignment horizontal="center" vertical="center"/>
    </xf>
    <xf numFmtId="0" fontId="2" fillId="0" borderId="1" xfId="0" applyFont="1" applyBorder="1" applyAlignment="1">
      <alignment horizontal="right" vertical="center" wrapText="1"/>
    </xf>
    <xf numFmtId="0" fontId="56" fillId="0" borderId="0" xfId="0" applyFont="1"/>
    <xf numFmtId="0" fontId="7" fillId="0" borderId="1" xfId="0" applyFont="1" applyBorder="1"/>
    <xf numFmtId="3" fontId="2" fillId="0" borderId="1" xfId="0" applyNumberFormat="1" applyFont="1" applyBorder="1"/>
    <xf numFmtId="3" fontId="7" fillId="0" borderId="1" xfId="0" applyNumberFormat="1" applyFont="1" applyBorder="1"/>
    <xf numFmtId="0" fontId="2" fillId="0" borderId="1" xfId="0" applyFont="1" applyBorder="1"/>
    <xf numFmtId="0" fontId="38" fillId="0" borderId="1" xfId="0" applyFont="1" applyBorder="1"/>
    <xf numFmtId="0" fontId="2" fillId="0" borderId="1" xfId="0" applyFont="1" applyBorder="1" applyAlignment="1">
      <alignment horizontal="center" vertical="center"/>
    </xf>
    <xf numFmtId="0" fontId="2" fillId="0" borderId="1" xfId="0" applyFont="1" applyBorder="1" applyAlignment="1">
      <alignment vertical="center"/>
    </xf>
    <xf numFmtId="0" fontId="9" fillId="0" borderId="0" xfId="0" applyFont="1"/>
    <xf numFmtId="0" fontId="51" fillId="0" borderId="0" xfId="21" applyFont="1" applyAlignment="1">
      <alignment horizontal="center"/>
    </xf>
    <xf numFmtId="0" fontId="52" fillId="0" borderId="0" xfId="21" applyFont="1" applyAlignment="1">
      <alignment horizontal="center"/>
    </xf>
    <xf numFmtId="0" fontId="2" fillId="0" borderId="3" xfId="31" applyFont="1" applyBorder="1" applyAlignment="1">
      <alignment horizontal="center" vertical="center" wrapText="1"/>
    </xf>
    <xf numFmtId="0" fontId="6" fillId="0" borderId="16" xfId="31" applyFont="1" applyBorder="1" applyAlignment="1">
      <alignment horizontal="center"/>
    </xf>
    <xf numFmtId="0" fontId="15" fillId="0" borderId="8" xfId="31" applyFont="1" applyBorder="1" applyAlignment="1">
      <alignment vertical="center"/>
    </xf>
    <xf numFmtId="0" fontId="44" fillId="9" borderId="14" xfId="31" applyFont="1" applyFill="1" applyBorder="1" applyAlignment="1">
      <alignment horizontal="left"/>
    </xf>
    <xf numFmtId="0" fontId="44" fillId="9" borderId="14" xfId="31" applyFont="1" applyFill="1" applyBorder="1"/>
    <xf numFmtId="10" fontId="11" fillId="0" borderId="14" xfId="32" applyNumberFormat="1" applyFont="1" applyBorder="1" applyAlignment="1">
      <alignment horizontal="center"/>
    </xf>
    <xf numFmtId="10" fontId="44" fillId="0" borderId="14" xfId="32" applyNumberFormat="1" applyFont="1" applyBorder="1" applyAlignment="1">
      <alignment horizontal="center"/>
    </xf>
    <xf numFmtId="0" fontId="44" fillId="9" borderId="8" xfId="31" applyFont="1" applyFill="1" applyBorder="1" applyAlignment="1">
      <alignment vertical="center"/>
    </xf>
    <xf numFmtId="0" fontId="53" fillId="0" borderId="1" xfId="16" applyFont="1" applyBorder="1" applyAlignment="1">
      <alignment horizontal="center" vertical="center" wrapText="1"/>
    </xf>
    <xf numFmtId="3" fontId="48" fillId="5" borderId="26" xfId="0" applyNumberFormat="1" applyFont="1" applyFill="1" applyBorder="1" applyAlignment="1">
      <alignment horizontal="center" vertical="center" wrapText="1"/>
    </xf>
    <xf numFmtId="3" fontId="48" fillId="5" borderId="28" xfId="0" applyNumberFormat="1" applyFont="1" applyFill="1" applyBorder="1" applyAlignment="1">
      <alignment horizontal="center" vertical="center" wrapText="1"/>
    </xf>
    <xf numFmtId="3" fontId="48" fillId="5" borderId="27" xfId="0" applyNumberFormat="1" applyFont="1" applyFill="1" applyBorder="1" applyAlignment="1">
      <alignment horizontal="center" vertical="center" wrapText="1"/>
    </xf>
    <xf numFmtId="0" fontId="47" fillId="4" borderId="26"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47" fillId="5" borderId="26" xfId="0" applyFont="1" applyFill="1" applyBorder="1" applyAlignment="1">
      <alignment horizontal="center" vertical="center" wrapText="1"/>
    </xf>
    <xf numFmtId="0" fontId="47" fillId="5" borderId="28" xfId="0" applyFont="1" applyFill="1" applyBorder="1" applyAlignment="1">
      <alignment horizontal="center" vertical="center" wrapText="1"/>
    </xf>
    <xf numFmtId="0" fontId="47" fillId="5" borderId="27" xfId="0" applyFont="1" applyFill="1" applyBorder="1" applyAlignment="1">
      <alignment horizontal="center" vertical="center" wrapText="1"/>
    </xf>
    <xf numFmtId="0" fontId="48" fillId="5" borderId="26" xfId="0" applyFont="1" applyFill="1" applyBorder="1" applyAlignment="1">
      <alignment horizontal="center" vertical="center" wrapText="1"/>
    </xf>
    <xf numFmtId="0" fontId="48" fillId="5" borderId="28" xfId="0" applyFont="1" applyFill="1" applyBorder="1" applyAlignment="1">
      <alignment horizontal="center" vertical="center" wrapText="1"/>
    </xf>
    <xf numFmtId="0" fontId="48" fillId="5" borderId="27" xfId="0" applyFont="1" applyFill="1" applyBorder="1" applyAlignment="1">
      <alignment horizontal="center" vertical="center" wrapText="1"/>
    </xf>
    <xf numFmtId="0" fontId="46" fillId="0" borderId="0" xfId="0" applyFont="1" applyAlignment="1">
      <alignment horizontal="center"/>
    </xf>
    <xf numFmtId="168" fontId="2" fillId="0" borderId="0" xfId="3" applyNumberFormat="1" applyFont="1" applyAlignment="1">
      <alignment horizontal="center"/>
    </xf>
    <xf numFmtId="0" fontId="20" fillId="0" borderId="0" xfId="0" applyFont="1" applyAlignment="1">
      <alignment horizontal="center"/>
    </xf>
    <xf numFmtId="0" fontId="9" fillId="0" borderId="6" xfId="0" applyFont="1" applyBorder="1" applyAlignment="1">
      <alignment horizontal="center" wrapText="1"/>
    </xf>
    <xf numFmtId="0" fontId="9" fillId="0" borderId="5" xfId="0" applyFont="1" applyBorder="1" applyAlignment="1">
      <alignment horizontal="center" wrapText="1"/>
    </xf>
    <xf numFmtId="0" fontId="9" fillId="0" borderId="17" xfId="0" applyFont="1" applyBorder="1" applyAlignment="1">
      <alignment horizontal="center" wrapText="1"/>
    </xf>
    <xf numFmtId="0" fontId="27" fillId="0" borderId="0" xfId="0" applyFont="1" applyAlignment="1">
      <alignment horizontal="center"/>
    </xf>
    <xf numFmtId="0" fontId="2" fillId="0" borderId="0" xfId="0" applyFont="1" applyAlignment="1">
      <alignment horizontal="center"/>
    </xf>
    <xf numFmtId="0" fontId="53" fillId="0" borderId="1" xfId="16" applyFont="1" applyBorder="1" applyAlignment="1">
      <alignment horizontal="center" vertical="center" wrapText="1"/>
    </xf>
    <xf numFmtId="0" fontId="39" fillId="0" borderId="6" xfId="16" applyFont="1" applyBorder="1" applyAlignment="1">
      <alignment horizontal="center" vertical="center" wrapText="1"/>
    </xf>
    <xf numFmtId="0" fontId="11" fillId="2" borderId="5" xfId="16" applyFont="1" applyFill="1" applyBorder="1" applyAlignment="1">
      <alignment horizontal="center" vertical="center" wrapText="1"/>
    </xf>
    <xf numFmtId="0" fontId="39" fillId="0" borderId="1" xfId="16" applyFont="1" applyBorder="1" applyAlignment="1">
      <alignment horizontal="center" vertical="center" wrapText="1"/>
    </xf>
    <xf numFmtId="0" fontId="41" fillId="0" borderId="16" xfId="16" applyFont="1" applyBorder="1" applyAlignment="1">
      <alignment horizontal="center" vertical="center"/>
    </xf>
    <xf numFmtId="0" fontId="5" fillId="0" borderId="0" xfId="31" applyFont="1" applyAlignment="1">
      <alignment horizontal="center" vertical="center"/>
    </xf>
    <xf numFmtId="0" fontId="39" fillId="0" borderId="1" xfId="16" applyFont="1" applyBorder="1" applyAlignment="1">
      <alignment horizontal="center" vertical="center"/>
    </xf>
    <xf numFmtId="0" fontId="52" fillId="0" borderId="0" xfId="16" applyFont="1" applyAlignment="1">
      <alignment horizontal="center" vertical="center" wrapText="1"/>
    </xf>
    <xf numFmtId="0" fontId="40" fillId="0" borderId="1" xfId="16" applyFont="1" applyBorder="1" applyAlignment="1">
      <alignment horizontal="center" vertical="center" wrapText="1"/>
    </xf>
    <xf numFmtId="0" fontId="6" fillId="0" borderId="0" xfId="31" applyFont="1" applyAlignment="1">
      <alignment horizontal="center"/>
    </xf>
    <xf numFmtId="0" fontId="9" fillId="0" borderId="0" xfId="31" applyFont="1" applyAlignment="1">
      <alignment horizontal="center"/>
    </xf>
    <xf numFmtId="0" fontId="2" fillId="0" borderId="0" xfId="31" applyFont="1" applyAlignment="1">
      <alignment horizontal="center"/>
    </xf>
    <xf numFmtId="0" fontId="20" fillId="0" borderId="0" xfId="31" applyFont="1" applyAlignment="1">
      <alignment horizontal="center" vertical="center" wrapText="1"/>
    </xf>
    <xf numFmtId="0" fontId="12" fillId="0" borderId="0" xfId="31" applyFont="1" applyAlignment="1">
      <alignment horizontal="center" vertical="center"/>
    </xf>
    <xf numFmtId="0" fontId="2" fillId="0" borderId="3" xfId="31" applyFont="1" applyBorder="1" applyAlignment="1">
      <alignment horizontal="center" vertical="center" wrapText="1"/>
    </xf>
    <xf numFmtId="0" fontId="2" fillId="0" borderId="18" xfId="31" applyFont="1" applyBorder="1" applyAlignment="1">
      <alignment horizontal="center" vertical="center" wrapText="1"/>
    </xf>
    <xf numFmtId="0" fontId="2" fillId="0" borderId="6" xfId="31" applyFont="1" applyBorder="1" applyAlignment="1">
      <alignment horizontal="center" vertical="center" wrapText="1"/>
    </xf>
    <xf numFmtId="0" fontId="2" fillId="0" borderId="5" xfId="31" applyFont="1" applyBorder="1" applyAlignment="1">
      <alignment horizontal="center" vertical="center" wrapText="1"/>
    </xf>
    <xf numFmtId="0" fontId="2" fillId="0" borderId="4" xfId="31" applyFont="1" applyBorder="1" applyAlignment="1">
      <alignment horizontal="center" vertical="center" wrapText="1"/>
    </xf>
    <xf numFmtId="0" fontId="57" fillId="0" borderId="3" xfId="16" applyFont="1" applyBorder="1" applyAlignment="1">
      <alignment horizontal="center" vertical="center" wrapText="1"/>
    </xf>
    <xf numFmtId="0" fontId="57" fillId="0" borderId="18" xfId="16" applyFont="1" applyBorder="1" applyAlignment="1">
      <alignment horizontal="center" vertical="center" wrapText="1"/>
    </xf>
    <xf numFmtId="168" fontId="58" fillId="2" borderId="3" xfId="10" applyNumberFormat="1" applyFont="1" applyFill="1" applyBorder="1" applyAlignment="1">
      <alignment horizontal="center" vertical="center" wrapText="1"/>
    </xf>
    <xf numFmtId="168" fontId="58" fillId="2" borderId="18" xfId="10" applyNumberFormat="1" applyFont="1" applyFill="1" applyBorder="1" applyAlignment="1">
      <alignment horizontal="center" vertical="center" wrapText="1"/>
    </xf>
    <xf numFmtId="0" fontId="21" fillId="0" borderId="6" xfId="31" applyFont="1" applyBorder="1" applyAlignment="1">
      <alignment horizontal="center" vertical="center" wrapText="1"/>
    </xf>
    <xf numFmtId="0" fontId="21" fillId="0" borderId="4" xfId="31" applyFont="1" applyBorder="1" applyAlignment="1">
      <alignment horizontal="center" vertical="center" wrapText="1"/>
    </xf>
    <xf numFmtId="0" fontId="2" fillId="0" borderId="1" xfId="16" applyFont="1" applyBorder="1" applyAlignment="1">
      <alignment horizontal="center" vertical="center" wrapText="1"/>
    </xf>
    <xf numFmtId="0" fontId="20" fillId="0" borderId="0" xfId="0" applyFont="1" applyAlignment="1">
      <alignment horizontal="center" vertical="center" wrapText="1"/>
    </xf>
    <xf numFmtId="0" fontId="2" fillId="0" borderId="1" xfId="0" applyFont="1" applyBorder="1" applyAlignment="1">
      <alignment horizontal="center" vertical="center" wrapText="1"/>
    </xf>
    <xf numFmtId="0" fontId="29" fillId="0" borderId="1" xfId="21" applyFont="1" applyBorder="1" applyAlignment="1">
      <alignment horizontal="center" vertical="center" wrapText="1"/>
    </xf>
    <xf numFmtId="0" fontId="29" fillId="0" borderId="6" xfId="21" applyFont="1" applyBorder="1" applyAlignment="1">
      <alignment horizontal="center" vertical="center" wrapText="1"/>
    </xf>
    <xf numFmtId="0" fontId="29" fillId="0" borderId="5" xfId="21" applyFont="1" applyBorder="1" applyAlignment="1">
      <alignment horizontal="center" vertical="center" wrapText="1"/>
    </xf>
    <xf numFmtId="0" fontId="29" fillId="0" borderId="4" xfId="21" applyFont="1" applyBorder="1" applyAlignment="1">
      <alignment horizontal="center" vertical="center" wrapText="1"/>
    </xf>
    <xf numFmtId="0" fontId="29" fillId="0" borderId="19" xfId="21" applyFont="1" applyBorder="1" applyAlignment="1">
      <alignment horizontal="center" vertical="center" wrapText="1"/>
    </xf>
    <xf numFmtId="0" fontId="29" fillId="0" borderId="20" xfId="21" applyFont="1" applyBorder="1" applyAlignment="1">
      <alignment horizontal="center" vertical="center" wrapText="1"/>
    </xf>
    <xf numFmtId="0" fontId="29" fillId="0" borderId="21" xfId="21" applyFont="1" applyBorder="1" applyAlignment="1">
      <alignment horizontal="center" vertical="center" wrapText="1"/>
    </xf>
    <xf numFmtId="0" fontId="29" fillId="0" borderId="22" xfId="21" applyFont="1" applyBorder="1" applyAlignment="1">
      <alignment horizontal="center" vertical="center" wrapText="1"/>
    </xf>
    <xf numFmtId="0" fontId="7"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2" fillId="0" borderId="1" xfId="21" applyFont="1" applyBorder="1" applyAlignment="1">
      <alignment horizontal="center" vertical="center" wrapText="1"/>
    </xf>
    <xf numFmtId="0" fontId="29" fillId="0" borderId="1" xfId="21" quotePrefix="1" applyFont="1" applyBorder="1" applyAlignment="1">
      <alignment horizontal="center" vertical="center" wrapText="1"/>
    </xf>
    <xf numFmtId="0" fontId="29" fillId="0" borderId="1" xfId="16" quotePrefix="1" applyFont="1" applyBorder="1" applyAlignment="1">
      <alignment horizontal="center" vertical="center" wrapText="1"/>
    </xf>
    <xf numFmtId="0" fontId="55" fillId="0" borderId="0" xfId="16" applyFont="1"/>
    <xf numFmtId="0" fontId="57" fillId="0" borderId="0" xfId="16" applyFont="1"/>
    <xf numFmtId="0" fontId="55" fillId="0" borderId="0" xfId="16" applyFont="1" applyAlignment="1">
      <alignment wrapText="1"/>
    </xf>
    <xf numFmtId="0" fontId="57" fillId="0" borderId="0" xfId="16" applyFont="1" applyAlignment="1">
      <alignment horizontal="center" wrapText="1"/>
    </xf>
    <xf numFmtId="0" fontId="57" fillId="0" borderId="0" xfId="16" applyFont="1" applyAlignment="1">
      <alignment horizontal="center" wrapText="1"/>
    </xf>
    <xf numFmtId="0" fontId="57" fillId="0" borderId="0" xfId="16" applyFont="1" applyAlignment="1">
      <alignment horizontal="center" vertical="center" wrapText="1"/>
    </xf>
    <xf numFmtId="0" fontId="57" fillId="0" borderId="0" xfId="16" applyFont="1" applyAlignment="1">
      <alignment horizontal="center" vertical="center"/>
    </xf>
    <xf numFmtId="0" fontId="53" fillId="0" borderId="1" xfId="16" applyFont="1" applyBorder="1" applyAlignment="1">
      <alignment horizontal="center" vertical="center"/>
    </xf>
    <xf numFmtId="0" fontId="53" fillId="0" borderId="3" xfId="16" applyFont="1" applyBorder="1" applyAlignment="1">
      <alignment horizontal="center" vertical="center" wrapText="1"/>
    </xf>
    <xf numFmtId="0" fontId="53" fillId="0" borderId="19" xfId="16" applyFont="1" applyBorder="1" applyAlignment="1">
      <alignment horizontal="center" vertical="center" wrapText="1"/>
    </xf>
    <xf numFmtId="0" fontId="53" fillId="0" borderId="20" xfId="16" applyFont="1" applyBorder="1" applyAlignment="1">
      <alignment horizontal="center" vertical="center" wrapText="1"/>
    </xf>
    <xf numFmtId="0" fontId="59" fillId="0" borderId="19" xfId="16" applyFont="1" applyBorder="1" applyAlignment="1">
      <alignment horizontal="center" vertical="center" wrapText="1"/>
    </xf>
    <xf numFmtId="0" fontId="59" fillId="0" borderId="23" xfId="16" applyFont="1" applyBorder="1" applyAlignment="1">
      <alignment horizontal="center" vertical="center" wrapText="1"/>
    </xf>
    <xf numFmtId="0" fontId="59" fillId="0" borderId="20" xfId="16" applyFont="1" applyBorder="1" applyAlignment="1">
      <alignment horizontal="center" vertical="center" wrapText="1"/>
    </xf>
    <xf numFmtId="0" fontId="53" fillId="0" borderId="6" xfId="16" applyFont="1" applyBorder="1" applyAlignment="1">
      <alignment horizontal="center" vertical="center" wrapText="1"/>
    </xf>
    <xf numFmtId="0" fontId="53" fillId="0" borderId="5" xfId="16" applyFont="1" applyBorder="1" applyAlignment="1">
      <alignment horizontal="center" vertical="center" wrapText="1"/>
    </xf>
    <xf numFmtId="0" fontId="53" fillId="0" borderId="4" xfId="16" applyFont="1" applyBorder="1" applyAlignment="1">
      <alignment horizontal="center" vertical="center" wrapText="1"/>
    </xf>
    <xf numFmtId="0" fontId="53" fillId="0" borderId="0" xfId="16" applyFont="1"/>
    <xf numFmtId="0" fontId="53" fillId="0" borderId="1" xfId="16" applyFont="1" applyBorder="1" applyAlignment="1">
      <alignment horizontal="center"/>
    </xf>
    <xf numFmtId="0" fontId="53" fillId="0" borderId="18" xfId="16" applyFont="1" applyBorder="1" applyAlignment="1">
      <alignment horizontal="center" vertical="center" wrapText="1"/>
    </xf>
    <xf numFmtId="0" fontId="53" fillId="0" borderId="21" xfId="16" applyFont="1" applyBorder="1" applyAlignment="1">
      <alignment horizontal="center" vertical="center" wrapText="1"/>
    </xf>
    <xf numFmtId="0" fontId="53" fillId="0" borderId="22" xfId="16" applyFont="1" applyBorder="1" applyAlignment="1">
      <alignment horizontal="center" vertical="center" wrapText="1"/>
    </xf>
    <xf numFmtId="0" fontId="59" fillId="0" borderId="24" xfId="16" applyFont="1" applyBorder="1" applyAlignment="1">
      <alignment horizontal="center" vertical="center" wrapText="1"/>
    </xf>
    <xf numFmtId="0" fontId="59" fillId="0" borderId="0" xfId="16" applyFont="1" applyAlignment="1">
      <alignment horizontal="center" vertical="center" wrapText="1"/>
    </xf>
    <xf numFmtId="0" fontId="59" fillId="0" borderId="25" xfId="16" applyFont="1" applyBorder="1" applyAlignment="1">
      <alignment horizontal="center" vertical="center" wrapText="1"/>
    </xf>
    <xf numFmtId="0" fontId="59" fillId="0" borderId="3" xfId="16" applyFont="1" applyBorder="1" applyAlignment="1">
      <alignment horizontal="center" vertical="center" wrapText="1"/>
    </xf>
    <xf numFmtId="0" fontId="53" fillId="0" borderId="0" xfId="16" applyFont="1" applyAlignment="1">
      <alignment horizontal="center"/>
    </xf>
    <xf numFmtId="0" fontId="53" fillId="0" borderId="2" xfId="16" applyFont="1" applyBorder="1" applyAlignment="1">
      <alignment horizontal="center" vertical="center" wrapText="1"/>
    </xf>
    <xf numFmtId="0" fontId="59" fillId="0" borderId="3" xfId="16" applyFont="1" applyBorder="1" applyAlignment="1">
      <alignment horizontal="center" vertical="center" wrapText="1"/>
    </xf>
    <xf numFmtId="0" fontId="59" fillId="0" borderId="2" xfId="16" applyFont="1" applyBorder="1" applyAlignment="1">
      <alignment horizontal="center" vertical="center" wrapText="1"/>
    </xf>
    <xf numFmtId="0" fontId="55" fillId="0" borderId="1" xfId="16" applyFont="1" applyBorder="1" applyAlignment="1">
      <alignment horizontal="center" vertical="center"/>
    </xf>
    <xf numFmtId="0" fontId="55" fillId="0" borderId="2" xfId="16" applyFont="1" applyBorder="1" applyAlignment="1">
      <alignment horizontal="center" vertical="center" wrapText="1"/>
    </xf>
    <xf numFmtId="0" fontId="60" fillId="0" borderId="1" xfId="16" quotePrefix="1" applyFont="1" applyBorder="1" applyAlignment="1">
      <alignment horizontal="center" vertical="center" wrapText="1"/>
    </xf>
    <xf numFmtId="0" fontId="55" fillId="0" borderId="1" xfId="16" applyFont="1" applyBorder="1"/>
    <xf numFmtId="0" fontId="55" fillId="0" borderId="1" xfId="16" applyFont="1" applyBorder="1" applyAlignment="1">
      <alignment vertical="center" wrapText="1"/>
    </xf>
    <xf numFmtId="3" fontId="7" fillId="0" borderId="1" xfId="16" applyNumberFormat="1" applyFont="1" applyBorder="1" applyAlignment="1">
      <alignment wrapText="1"/>
    </xf>
    <xf numFmtId="3" fontId="7" fillId="0" borderId="1" xfId="16" applyNumberFormat="1" applyFont="1" applyBorder="1"/>
    <xf numFmtId="0" fontId="55" fillId="8" borderId="0" xfId="16" applyFont="1" applyFill="1"/>
    <xf numFmtId="3" fontId="55" fillId="0" borderId="0" xfId="16" applyNumberFormat="1" applyFont="1"/>
    <xf numFmtId="0" fontId="55" fillId="0" borderId="1" xfId="16" applyFont="1" applyBorder="1" applyAlignment="1">
      <alignment wrapText="1"/>
    </xf>
    <xf numFmtId="0" fontId="55" fillId="0" borderId="1" xfId="16" applyFont="1" applyBorder="1" applyAlignment="1">
      <alignment horizontal="center" vertical="center" wrapText="1"/>
    </xf>
    <xf numFmtId="0" fontId="61" fillId="0" borderId="1" xfId="16" applyFont="1" applyBorder="1" applyAlignment="1">
      <alignment wrapText="1"/>
    </xf>
    <xf numFmtId="0" fontId="57" fillId="0" borderId="1" xfId="16" applyFont="1" applyBorder="1" applyAlignment="1">
      <alignment horizontal="center" vertical="center"/>
    </xf>
    <xf numFmtId="0" fontId="57" fillId="0" borderId="1" xfId="16" applyFont="1" applyBorder="1" applyAlignment="1">
      <alignment horizontal="center"/>
    </xf>
    <xf numFmtId="0" fontId="2" fillId="0" borderId="1" xfId="16" applyFont="1" applyBorder="1" applyAlignment="1">
      <alignment wrapText="1"/>
    </xf>
    <xf numFmtId="0" fontId="62" fillId="6" borderId="1" xfId="16" applyFont="1" applyFill="1" applyBorder="1" applyAlignment="1">
      <alignment wrapText="1"/>
    </xf>
    <xf numFmtId="3" fontId="2" fillId="0" borderId="1" xfId="16" applyNumberFormat="1" applyFont="1" applyBorder="1" applyAlignment="1">
      <alignment wrapText="1"/>
    </xf>
    <xf numFmtId="3" fontId="2" fillId="0" borderId="1" xfId="16" applyNumberFormat="1" applyFont="1" applyBorder="1"/>
    <xf numFmtId="0" fontId="57" fillId="8" borderId="0" xfId="16" applyFont="1" applyFill="1"/>
    <xf numFmtId="0" fontId="61" fillId="0" borderId="0" xfId="16" applyFont="1" applyAlignment="1">
      <alignment wrapText="1"/>
    </xf>
    <xf numFmtId="0" fontId="55" fillId="0" borderId="0" xfId="16" applyFont="1" applyAlignment="1">
      <alignment horizontal="center"/>
    </xf>
    <xf numFmtId="0" fontId="55" fillId="0" borderId="0" xfId="21" applyFont="1" applyAlignment="1">
      <alignment horizontal="center"/>
    </xf>
    <xf numFmtId="0" fontId="57" fillId="0" borderId="0" xfId="16" applyFont="1" applyAlignment="1">
      <alignment horizontal="center"/>
    </xf>
    <xf numFmtId="0" fontId="57" fillId="0" borderId="0" xfId="21" applyFont="1" applyAlignment="1">
      <alignment horizontal="center"/>
    </xf>
    <xf numFmtId="0" fontId="63" fillId="0" borderId="0" xfId="16" applyFont="1"/>
    <xf numFmtId="0" fontId="64" fillId="0" borderId="0" xfId="16" applyFont="1"/>
    <xf numFmtId="0" fontId="64" fillId="0" borderId="0" xfId="16" quotePrefix="1" applyFont="1"/>
    <xf numFmtId="0" fontId="64" fillId="0" borderId="0" xfId="16" quotePrefix="1" applyFont="1" applyAlignment="1">
      <alignment horizontal="left" vertical="center" wrapText="1"/>
    </xf>
    <xf numFmtId="0" fontId="60" fillId="0" borderId="0" xfId="16" quotePrefix="1" applyFont="1"/>
    <xf numFmtId="0" fontId="60" fillId="0" borderId="0" xfId="16" applyFont="1"/>
    <xf numFmtId="0" fontId="60" fillId="0" borderId="0" xfId="16" applyFont="1" applyAlignment="1">
      <alignment horizontal="center" wrapText="1"/>
    </xf>
  </cellXfs>
  <cellStyles count="33">
    <cellStyle name="Bình thường 3" xfId="1" xr:uid="{00000000-0005-0000-0000-000000000000}"/>
    <cellStyle name="Bình Thường_7BD92000" xfId="2" xr:uid="{00000000-0005-0000-0000-000001000000}"/>
    <cellStyle name="Comma" xfId="3" builtinId="3"/>
    <cellStyle name="Comma [0] 2" xfId="4" xr:uid="{00000000-0005-0000-0000-000003000000}"/>
    <cellStyle name="Comma [0] 2 2" xfId="5" xr:uid="{00000000-0005-0000-0000-000004000000}"/>
    <cellStyle name="Comma 14" xfId="6" xr:uid="{00000000-0005-0000-0000-000005000000}"/>
    <cellStyle name="Comma 15" xfId="7" xr:uid="{00000000-0005-0000-0000-000006000000}"/>
    <cellStyle name="Comma 2" xfId="8" xr:uid="{00000000-0005-0000-0000-000007000000}"/>
    <cellStyle name="Comma 2 2" xfId="9" xr:uid="{00000000-0005-0000-0000-000008000000}"/>
    <cellStyle name="Comma 3" xfId="10" xr:uid="{00000000-0005-0000-0000-000009000000}"/>
    <cellStyle name="Comma 4 2" xfId="11" xr:uid="{00000000-0005-0000-0000-00000A000000}"/>
    <cellStyle name="Comma 5" xfId="12" xr:uid="{00000000-0005-0000-0000-00000B000000}"/>
    <cellStyle name="Comma 7" xfId="13" xr:uid="{00000000-0005-0000-0000-00000C000000}"/>
    <cellStyle name="Comma 9" xfId="14" xr:uid="{00000000-0005-0000-0000-00000D000000}"/>
    <cellStyle name="Normal" xfId="0" builtinId="0"/>
    <cellStyle name="Normal 11"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3 2" xfId="20" xr:uid="{00000000-0005-0000-0000-000014000000}"/>
    <cellStyle name="Normal 2 4" xfId="21" xr:uid="{00000000-0005-0000-0000-000015000000}"/>
    <cellStyle name="Normal 2 5" xfId="22" xr:uid="{00000000-0005-0000-0000-000016000000}"/>
    <cellStyle name="Normal 3" xfId="23" xr:uid="{00000000-0005-0000-0000-000017000000}"/>
    <cellStyle name="Normal 3 2" xfId="24" xr:uid="{00000000-0005-0000-0000-000018000000}"/>
    <cellStyle name="Normal 5" xfId="25" xr:uid="{00000000-0005-0000-0000-000019000000}"/>
    <cellStyle name="Normal 5 2" xfId="26" xr:uid="{00000000-0005-0000-0000-00001A000000}"/>
    <cellStyle name="Normal 5_5.TTH" xfId="27" xr:uid="{00000000-0005-0000-0000-00001B000000}"/>
    <cellStyle name="Normal 6" xfId="28" xr:uid="{00000000-0005-0000-0000-00001C000000}"/>
    <cellStyle name="Normal 7" xfId="29" xr:uid="{00000000-0005-0000-0000-00001D000000}"/>
    <cellStyle name="Normal 9" xfId="30" xr:uid="{00000000-0005-0000-0000-00001E000000}"/>
    <cellStyle name="Normal_Sheet6" xfId="31" xr:uid="{00000000-0005-0000-0000-00001F000000}"/>
    <cellStyle name="Percent" xfId="3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2.xml"/><Relationship Id="rId7" Type="http://schemas.openxmlformats.org/officeDocument/2006/relationships/externalLink" Target="externalLinks/externalLink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0235414534288639E-2"/>
          <c:y val="1.5673981191222569E-2"/>
          <c:w val="0.97952917093142278"/>
          <c:h val="0.96865203761755481"/>
        </c:manualLayout>
      </c:layout>
      <c:barChart>
        <c:barDir val="col"/>
        <c:grouping val="clustered"/>
        <c:varyColors val="0"/>
        <c:dLbls>
          <c:showLegendKey val="0"/>
          <c:showVal val="0"/>
          <c:showCatName val="0"/>
          <c:showSerName val="0"/>
          <c:showPercent val="0"/>
          <c:showBubbleSize val="0"/>
        </c:dLbls>
        <c:gapWidth val="150"/>
        <c:axId val="132574752"/>
        <c:axId val="132575144"/>
      </c:barChart>
      <c:catAx>
        <c:axId val="13257475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alibri"/>
                <a:ea typeface="Calibri"/>
                <a:cs typeface="Calibri"/>
              </a:defRPr>
            </a:pPr>
            <a:endParaRPr lang="vi-VN"/>
          </a:p>
        </c:txPr>
        <c:crossAx val="132575144"/>
        <c:crosses val="autoZero"/>
        <c:auto val="1"/>
        <c:lblAlgn val="ctr"/>
        <c:lblOffset val="100"/>
        <c:tickMarkSkip val="1"/>
        <c:noMultiLvlLbl val="0"/>
      </c:catAx>
      <c:valAx>
        <c:axId val="13257514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Calibri"/>
                <a:ea typeface="Calibri"/>
                <a:cs typeface="Calibri"/>
              </a:defRPr>
            </a:pPr>
            <a:endParaRPr lang="vi-VN"/>
          </a:p>
        </c:txPr>
        <c:crossAx val="132574752"/>
        <c:crosses val="autoZero"/>
        <c:crossBetween val="between"/>
      </c:valAx>
      <c:spPr>
        <a:noFill/>
        <a:ln w="25400">
          <a:noFill/>
        </a:ln>
      </c:spPr>
    </c:plotArea>
    <c:plotVisOnly val="0"/>
    <c:dispBlanksAs val="gap"/>
    <c:showDLblsOverMax val="0"/>
  </c:chart>
  <c:spPr>
    <a:noFill/>
    <a:ln w="9525">
      <a:noFill/>
    </a:ln>
  </c:spPr>
  <c:txPr>
    <a:bodyPr/>
    <a:lstStyle/>
    <a:p>
      <a:pPr>
        <a:defRPr sz="1100" b="0" i="0" u="none" strike="noStrike" baseline="0">
          <a:solidFill>
            <a:srgbClr val="000000"/>
          </a:solidFill>
          <a:latin typeface="Calibri"/>
          <a:ea typeface="Calibri"/>
          <a:cs typeface="Calibri"/>
        </a:defRPr>
      </a:pPr>
      <a:endParaRPr lang="vi-VN"/>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workbookViewId="0"/>
  </sheetViews>
  <pageMargins left="0.7" right="0.7" top="0.75" bottom="0.75" header="0.3" footer="0.3"/>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7275" cy="6076950"/>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ANH%20NHAN/DON%20VI%20BAO%20CAO/DU%20TOAN/NAM%202022/DU%20TOAN%20PGD%202022/Mau%20bieu%20QH%202022%2020.8%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SL HS-Truong-Lop"/>
      <sheetName val="02-SL GV-CBQL-CNV-HĐ"/>
      <sheetName val="03-NQ01 MN"/>
      <sheetName val="04-NQ04 thu hut GVMN"/>
      <sheetName val="05A-cac CS GD"/>
      <sheetName val="05B- CAC CS GD"/>
      <sheetName val="06-PC TNNG"/>
      <sheetName val="07-GV HNKT"/>
      <sheetName val="8a-nguon thu khoi MN"/>
      <sheetName val="8b-nguon thu khoi TH"/>
      <sheetName val="8c-nguon thu khoi THCS"/>
      <sheetName val="9a-NSNN khoi MN"/>
      <sheetName val="9b-NSNN khoi TH"/>
      <sheetName val="9c-NSNN khoi THCS"/>
    </sheetNames>
    <sheetDataSet>
      <sheetData sheetId="0" refreshError="1">
        <row r="1">
          <cell r="A1" t="str">
            <v>UỶ BAN NHÂN DÂN QUẬN _______</v>
          </cell>
        </row>
        <row r="2">
          <cell r="A2" t="str">
            <v>PHÒNG GIÁO DỤC VÀ ĐÀO TẠO _______</v>
          </cell>
        </row>
        <row r="32">
          <cell r="D32" t="str">
            <v>Họ và tên</v>
          </cell>
          <cell r="W32" t="str">
            <v>Họ và tên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workbookViewId="0">
      <selection activeCell="L7" sqref="L7"/>
    </sheetView>
  </sheetViews>
  <sheetFormatPr defaultRowHeight="13.8" x14ac:dyDescent="0.25"/>
  <cols>
    <col min="1" max="1" width="4" customWidth="1"/>
    <col min="2" max="2" width="23" bestFit="1" customWidth="1"/>
    <col min="3" max="3" width="15.09765625" customWidth="1"/>
    <col min="4" max="4" width="12.296875" customWidth="1"/>
    <col min="5" max="5" width="13.59765625" customWidth="1"/>
    <col min="6" max="6" width="11.8984375" customWidth="1"/>
    <col min="11" max="16" width="12.09765625" customWidth="1"/>
  </cols>
  <sheetData>
    <row r="1" spans="1:20" ht="15.6" x14ac:dyDescent="0.3">
      <c r="A1" s="46" t="s">
        <v>105</v>
      </c>
      <c r="B1" s="47"/>
      <c r="C1" s="49"/>
      <c r="D1" s="47"/>
      <c r="E1" s="171" t="s">
        <v>106</v>
      </c>
      <c r="F1" s="171"/>
      <c r="G1" s="171"/>
      <c r="H1" s="171"/>
      <c r="I1" s="171"/>
      <c r="J1" s="171"/>
      <c r="K1" s="171"/>
      <c r="L1" s="171"/>
      <c r="M1" s="171"/>
      <c r="N1" s="171"/>
      <c r="O1" s="50"/>
      <c r="P1" s="50"/>
      <c r="Q1" s="51"/>
      <c r="R1" s="51"/>
      <c r="S1" s="50"/>
      <c r="T1" s="50"/>
    </row>
    <row r="2" spans="1:20" ht="15.6" x14ac:dyDescent="0.3">
      <c r="A2" s="47" t="s">
        <v>107</v>
      </c>
      <c r="B2" s="47"/>
      <c r="C2" s="49"/>
      <c r="D2" s="47"/>
      <c r="E2" s="171" t="s">
        <v>108</v>
      </c>
      <c r="F2" s="171"/>
      <c r="G2" s="171"/>
      <c r="H2" s="171"/>
      <c r="I2" s="171"/>
      <c r="J2" s="171"/>
      <c r="K2" s="171"/>
      <c r="L2" s="171"/>
      <c r="M2" s="171"/>
      <c r="N2" s="171"/>
      <c r="O2" s="50"/>
      <c r="P2" s="50"/>
      <c r="Q2" s="47"/>
      <c r="R2" s="47"/>
      <c r="S2" s="47"/>
      <c r="T2" s="47"/>
    </row>
    <row r="3" spans="1:20" ht="20.399999999999999" x14ac:dyDescent="0.35">
      <c r="A3" s="47" t="s">
        <v>109</v>
      </c>
      <c r="B3" s="47"/>
      <c r="C3" s="49"/>
      <c r="D3" s="49"/>
      <c r="E3" s="49"/>
      <c r="F3" s="49"/>
      <c r="G3" s="49"/>
      <c r="H3" s="56"/>
      <c r="I3" s="56"/>
      <c r="J3" s="49"/>
      <c r="K3" s="49"/>
      <c r="L3" s="47"/>
      <c r="M3" s="49"/>
      <c r="N3" s="47"/>
      <c r="O3" s="47"/>
      <c r="P3" s="47"/>
      <c r="Q3" s="52"/>
      <c r="R3" s="52"/>
    </row>
    <row r="4" spans="1:20" ht="20.399999999999999" x14ac:dyDescent="0.35">
      <c r="A4" s="172" t="s">
        <v>110</v>
      </c>
      <c r="B4" s="172"/>
      <c r="C4" s="172"/>
      <c r="D4" s="172"/>
      <c r="E4" s="172"/>
      <c r="F4" s="172"/>
      <c r="G4" s="172"/>
      <c r="H4" s="172"/>
      <c r="I4" s="172"/>
      <c r="J4" s="172"/>
      <c r="K4" s="172"/>
      <c r="L4" s="172"/>
      <c r="M4" s="172"/>
      <c r="N4" s="172"/>
      <c r="O4" s="172"/>
      <c r="P4" s="172"/>
      <c r="Q4" s="53"/>
      <c r="R4" s="53"/>
    </row>
    <row r="5" spans="1:20" ht="15.6" x14ac:dyDescent="0.3">
      <c r="A5" s="59"/>
      <c r="B5" s="59"/>
      <c r="C5" s="59"/>
      <c r="D5" s="59"/>
      <c r="E5" s="59"/>
      <c r="F5" s="59"/>
      <c r="G5" s="59"/>
      <c r="H5" s="59"/>
      <c r="I5" s="59"/>
      <c r="J5" s="54"/>
      <c r="K5" s="59"/>
      <c r="L5" s="59"/>
      <c r="M5" s="59"/>
      <c r="N5" s="59"/>
      <c r="O5" s="59"/>
      <c r="P5" s="59"/>
      <c r="Q5" s="55"/>
      <c r="R5" s="55"/>
    </row>
    <row r="6" spans="1:20" ht="27.6" x14ac:dyDescent="0.25">
      <c r="A6" s="60" t="s">
        <v>0</v>
      </c>
      <c r="B6" s="60" t="s">
        <v>111</v>
      </c>
      <c r="C6" s="60" t="s">
        <v>112</v>
      </c>
      <c r="D6" s="60" t="s">
        <v>113</v>
      </c>
      <c r="E6" s="60" t="s">
        <v>114</v>
      </c>
      <c r="F6" s="61" t="s">
        <v>115</v>
      </c>
      <c r="G6" s="61" t="s">
        <v>116</v>
      </c>
      <c r="H6" s="60" t="s">
        <v>117</v>
      </c>
      <c r="I6" s="60" t="s">
        <v>118</v>
      </c>
      <c r="J6" s="60" t="s">
        <v>119</v>
      </c>
      <c r="K6" s="60" t="s">
        <v>101</v>
      </c>
      <c r="L6" s="60" t="s">
        <v>120</v>
      </c>
      <c r="M6" s="60" t="s">
        <v>121</v>
      </c>
      <c r="N6" s="60" t="s">
        <v>122</v>
      </c>
      <c r="O6" s="60" t="s">
        <v>23</v>
      </c>
      <c r="P6" s="60" t="s">
        <v>97</v>
      </c>
      <c r="Q6" s="62"/>
      <c r="R6" s="62"/>
    </row>
    <row r="7" spans="1:20" x14ac:dyDescent="0.25">
      <c r="A7" s="63">
        <v>1</v>
      </c>
      <c r="B7" s="64" t="s">
        <v>123</v>
      </c>
      <c r="C7" s="65" t="s">
        <v>124</v>
      </c>
      <c r="D7" s="66" t="s">
        <v>125</v>
      </c>
      <c r="E7" s="67" t="s">
        <v>126</v>
      </c>
      <c r="F7" s="68">
        <v>4.32</v>
      </c>
      <c r="G7" s="68">
        <v>4.6500000000000004</v>
      </c>
      <c r="H7" s="69">
        <v>0.33000000000000007</v>
      </c>
      <c r="I7" s="70">
        <v>0.22</v>
      </c>
      <c r="J7" s="71">
        <v>1</v>
      </c>
      <c r="K7" s="71">
        <v>491700.00000000012</v>
      </c>
      <c r="L7" s="72">
        <v>108174.00000000001</v>
      </c>
      <c r="M7" s="72">
        <v>140970.39000000001</v>
      </c>
      <c r="N7" s="72">
        <v>172095.00000000003</v>
      </c>
      <c r="O7" s="73">
        <v>912939.39000000013</v>
      </c>
      <c r="P7" s="73" t="s">
        <v>127</v>
      </c>
      <c r="Q7" s="62">
        <v>0</v>
      </c>
      <c r="R7" s="62"/>
      <c r="S7" s="58">
        <v>0</v>
      </c>
    </row>
    <row r="8" spans="1:20" x14ac:dyDescent="0.25">
      <c r="A8" s="63">
        <v>2</v>
      </c>
      <c r="B8" s="64" t="s">
        <v>123</v>
      </c>
      <c r="C8" s="65" t="s">
        <v>124</v>
      </c>
      <c r="D8" s="66" t="s">
        <v>125</v>
      </c>
      <c r="E8" s="67" t="s">
        <v>126</v>
      </c>
      <c r="F8" s="68">
        <v>4.32</v>
      </c>
      <c r="G8" s="68">
        <v>4.6500000000000004</v>
      </c>
      <c r="H8" s="69">
        <v>0.33000000000000007</v>
      </c>
      <c r="I8" s="70">
        <v>0.23</v>
      </c>
      <c r="J8" s="71">
        <v>10</v>
      </c>
      <c r="K8" s="71">
        <v>4917000.0000000009</v>
      </c>
      <c r="L8" s="72">
        <v>1130910.0000000002</v>
      </c>
      <c r="M8" s="72">
        <v>1421258.85</v>
      </c>
      <c r="N8" s="72">
        <v>1720950.0000000002</v>
      </c>
      <c r="O8" s="73">
        <v>9190118.8500000015</v>
      </c>
      <c r="P8" s="73" t="s">
        <v>128</v>
      </c>
      <c r="Q8" s="62"/>
      <c r="R8" s="62"/>
    </row>
    <row r="9" spans="1:20" x14ac:dyDescent="0.25">
      <c r="A9" s="63">
        <v>3</v>
      </c>
      <c r="B9" s="64" t="s">
        <v>129</v>
      </c>
      <c r="C9" s="65" t="s">
        <v>130</v>
      </c>
      <c r="D9" s="66" t="s">
        <v>131</v>
      </c>
      <c r="E9" s="67" t="s">
        <v>132</v>
      </c>
      <c r="F9" s="68">
        <v>0.2445</v>
      </c>
      <c r="G9" s="68">
        <v>0.29339999999999999</v>
      </c>
      <c r="H9" s="75">
        <v>4.8899999999999999E-2</v>
      </c>
      <c r="I9" s="70">
        <v>0.3</v>
      </c>
      <c r="J9" s="71">
        <v>9</v>
      </c>
      <c r="K9" s="71">
        <v>655749</v>
      </c>
      <c r="L9" s="72">
        <v>196724.69999999998</v>
      </c>
      <c r="M9" s="72">
        <v>200331.31949999998</v>
      </c>
      <c r="N9" s="72">
        <v>229512.15</v>
      </c>
      <c r="O9" s="73">
        <v>1282317.1694999998</v>
      </c>
      <c r="P9" s="73" t="s">
        <v>133</v>
      </c>
      <c r="Q9" s="62">
        <v>0</v>
      </c>
      <c r="R9" s="62"/>
      <c r="S9" s="58">
        <v>0</v>
      </c>
    </row>
    <row r="10" spans="1:20" x14ac:dyDescent="0.25">
      <c r="A10" s="63">
        <v>4</v>
      </c>
      <c r="B10" s="64" t="s">
        <v>134</v>
      </c>
      <c r="C10" s="65" t="s">
        <v>130</v>
      </c>
      <c r="D10" s="66" t="s">
        <v>131</v>
      </c>
      <c r="E10" s="67" t="s">
        <v>135</v>
      </c>
      <c r="F10" s="68">
        <v>3.34</v>
      </c>
      <c r="G10" s="68">
        <v>3.65</v>
      </c>
      <c r="H10" s="69">
        <v>0.31000000000000005</v>
      </c>
      <c r="I10" s="70">
        <v>0.11</v>
      </c>
      <c r="J10" s="71">
        <v>4</v>
      </c>
      <c r="K10" s="71">
        <v>1847600.0000000002</v>
      </c>
      <c r="L10" s="72">
        <v>203236.00000000003</v>
      </c>
      <c r="M10" s="72">
        <v>481946.46</v>
      </c>
      <c r="N10" s="72">
        <v>646660</v>
      </c>
      <c r="O10" s="73">
        <v>3179442.4600000004</v>
      </c>
      <c r="P10" s="73" t="s">
        <v>136</v>
      </c>
      <c r="Q10" s="62">
        <v>0</v>
      </c>
      <c r="R10" s="62"/>
      <c r="S10" s="58">
        <v>1</v>
      </c>
    </row>
    <row r="11" spans="1:20" x14ac:dyDescent="0.25">
      <c r="A11" s="63">
        <v>5</v>
      </c>
      <c r="B11" s="64" t="s">
        <v>137</v>
      </c>
      <c r="C11" s="65" t="s">
        <v>130</v>
      </c>
      <c r="D11" s="66" t="s">
        <v>131</v>
      </c>
      <c r="E11" s="67" t="s">
        <v>135</v>
      </c>
      <c r="F11" s="68">
        <v>2.72</v>
      </c>
      <c r="G11" s="68">
        <v>3.03</v>
      </c>
      <c r="H11" s="69">
        <v>0.30999999999999961</v>
      </c>
      <c r="I11" s="70">
        <v>0.09</v>
      </c>
      <c r="J11" s="71">
        <v>4</v>
      </c>
      <c r="K11" s="71">
        <v>1847599.9999999977</v>
      </c>
      <c r="L11" s="72">
        <v>166283.99999999977</v>
      </c>
      <c r="M11" s="72">
        <v>473262.73999999935</v>
      </c>
      <c r="N11" s="72">
        <v>646659.99999999919</v>
      </c>
      <c r="O11" s="73">
        <v>3133806.739999996</v>
      </c>
      <c r="P11" s="73" t="s">
        <v>136</v>
      </c>
      <c r="Q11" s="62">
        <v>0</v>
      </c>
      <c r="R11" s="62"/>
      <c r="S11" s="58">
        <v>1</v>
      </c>
    </row>
    <row r="12" spans="1:20" x14ac:dyDescent="0.25">
      <c r="A12" s="63">
        <v>6</v>
      </c>
      <c r="B12" s="64" t="s">
        <v>138</v>
      </c>
      <c r="C12" s="65" t="s">
        <v>130</v>
      </c>
      <c r="D12" s="66" t="s">
        <v>131</v>
      </c>
      <c r="E12" s="85" t="s">
        <v>135</v>
      </c>
      <c r="F12" s="76">
        <v>2.72</v>
      </c>
      <c r="G12" s="68">
        <v>3.03</v>
      </c>
      <c r="H12" s="69">
        <v>0.30999999999999961</v>
      </c>
      <c r="I12" s="70">
        <v>0.09</v>
      </c>
      <c r="J12" s="71">
        <v>4</v>
      </c>
      <c r="K12" s="71">
        <v>1847599.9999999977</v>
      </c>
      <c r="L12" s="72">
        <v>166283.99999999977</v>
      </c>
      <c r="M12" s="72">
        <v>473262.73999999935</v>
      </c>
      <c r="N12" s="72">
        <v>646659.99999999919</v>
      </c>
      <c r="O12" s="73">
        <v>3133806.739999996</v>
      </c>
      <c r="P12" s="73" t="s">
        <v>136</v>
      </c>
      <c r="Q12" s="62">
        <v>0</v>
      </c>
      <c r="R12" s="62"/>
      <c r="S12" s="58">
        <v>0</v>
      </c>
    </row>
    <row r="13" spans="1:20" x14ac:dyDescent="0.25">
      <c r="A13" s="63">
        <v>7</v>
      </c>
      <c r="B13" s="64" t="s">
        <v>139</v>
      </c>
      <c r="C13" s="65" t="s">
        <v>130</v>
      </c>
      <c r="D13" s="66" t="s">
        <v>125</v>
      </c>
      <c r="E13" s="67" t="s">
        <v>135</v>
      </c>
      <c r="F13" s="74">
        <v>3</v>
      </c>
      <c r="G13" s="68">
        <v>3.33</v>
      </c>
      <c r="H13" s="69">
        <v>0.33000000000000007</v>
      </c>
      <c r="I13" s="70">
        <v>0.08</v>
      </c>
      <c r="J13" s="71">
        <v>4</v>
      </c>
      <c r="K13" s="71">
        <v>1966800.0000000005</v>
      </c>
      <c r="L13" s="72">
        <v>157344.00000000003</v>
      </c>
      <c r="M13" s="72">
        <v>499173.84000000008</v>
      </c>
      <c r="N13" s="72">
        <v>688380.00000000012</v>
      </c>
      <c r="O13" s="73">
        <v>3311697.8400000008</v>
      </c>
      <c r="P13" s="73" t="s">
        <v>136</v>
      </c>
      <c r="Q13" s="62">
        <v>1</v>
      </c>
      <c r="R13" s="62"/>
      <c r="S13" s="58">
        <v>0</v>
      </c>
    </row>
    <row r="14" spans="1:20" x14ac:dyDescent="0.25">
      <c r="A14" s="63">
        <v>8</v>
      </c>
      <c r="B14" s="64" t="s">
        <v>140</v>
      </c>
      <c r="C14" s="65" t="s">
        <v>130</v>
      </c>
      <c r="D14" s="66" t="s">
        <v>141</v>
      </c>
      <c r="E14" s="67" t="s">
        <v>142</v>
      </c>
      <c r="F14" s="68">
        <v>2.46</v>
      </c>
      <c r="G14" s="68">
        <v>2.66</v>
      </c>
      <c r="H14" s="69">
        <v>0.20000000000000018</v>
      </c>
      <c r="I14" s="70">
        <v>7.0000000000000007E-2</v>
      </c>
      <c r="J14" s="71">
        <v>10</v>
      </c>
      <c r="K14" s="71">
        <v>2980000.0000000028</v>
      </c>
      <c r="L14" s="72">
        <v>208600.00000000023</v>
      </c>
      <c r="M14" s="72">
        <v>749321.00000000058</v>
      </c>
      <c r="N14" s="72">
        <v>1043000.0000000009</v>
      </c>
      <c r="O14" s="73">
        <v>4980921.0000000037</v>
      </c>
      <c r="P14" s="73" t="s">
        <v>128</v>
      </c>
      <c r="Q14" s="62">
        <v>0</v>
      </c>
      <c r="R14" s="62"/>
      <c r="S14" s="58">
        <v>1</v>
      </c>
    </row>
    <row r="15" spans="1:20" x14ac:dyDescent="0.25">
      <c r="A15" s="63">
        <v>9</v>
      </c>
      <c r="B15" s="86" t="s">
        <v>143</v>
      </c>
      <c r="C15" s="65" t="s">
        <v>130</v>
      </c>
      <c r="D15" s="66" t="s">
        <v>131</v>
      </c>
      <c r="E15" s="67" t="s">
        <v>144</v>
      </c>
      <c r="F15" s="68">
        <v>2.41</v>
      </c>
      <c r="G15" s="68">
        <v>2.72</v>
      </c>
      <c r="H15" s="69">
        <v>0.31000000000000005</v>
      </c>
      <c r="I15" s="70"/>
      <c r="J15" s="71">
        <v>3</v>
      </c>
      <c r="K15" s="71">
        <v>1385700.0000000002</v>
      </c>
      <c r="L15" s="72"/>
      <c r="M15" s="72">
        <v>325639.50000000006</v>
      </c>
      <c r="N15" s="72">
        <v>484995.00000000006</v>
      </c>
      <c r="O15" s="73">
        <v>2196334.5000000005</v>
      </c>
      <c r="P15" s="73" t="s">
        <v>145</v>
      </c>
      <c r="Q15" s="62">
        <v>0</v>
      </c>
      <c r="R15" s="62"/>
      <c r="S15" s="58">
        <v>1</v>
      </c>
    </row>
    <row r="16" spans="1:20" x14ac:dyDescent="0.25">
      <c r="A16" s="63">
        <v>10</v>
      </c>
      <c r="B16" s="86" t="s">
        <v>146</v>
      </c>
      <c r="C16" s="65" t="s">
        <v>130</v>
      </c>
      <c r="D16" s="66" t="s">
        <v>131</v>
      </c>
      <c r="E16" s="67" t="s">
        <v>144</v>
      </c>
      <c r="F16" s="68">
        <v>2.41</v>
      </c>
      <c r="G16" s="68">
        <v>2.72</v>
      </c>
      <c r="H16" s="69">
        <v>0.31000000000000005</v>
      </c>
      <c r="I16" s="70"/>
      <c r="J16" s="71">
        <v>3</v>
      </c>
      <c r="K16" s="71">
        <v>1385700.0000000002</v>
      </c>
      <c r="L16" s="72"/>
      <c r="M16" s="72">
        <v>325639.50000000006</v>
      </c>
      <c r="N16" s="72">
        <v>484995.00000000006</v>
      </c>
      <c r="O16" s="73">
        <v>2196334.5000000005</v>
      </c>
      <c r="P16" s="73" t="s">
        <v>145</v>
      </c>
      <c r="Q16" s="62">
        <v>1</v>
      </c>
      <c r="R16" s="62"/>
      <c r="S16" s="58">
        <v>0</v>
      </c>
    </row>
    <row r="17" spans="1:19" x14ac:dyDescent="0.25">
      <c r="A17" s="63">
        <v>11</v>
      </c>
      <c r="B17" s="86" t="s">
        <v>147</v>
      </c>
      <c r="C17" s="65" t="s">
        <v>130</v>
      </c>
      <c r="D17" s="66" t="s">
        <v>141</v>
      </c>
      <c r="E17" s="67" t="s">
        <v>148</v>
      </c>
      <c r="F17" s="68">
        <v>2.06</v>
      </c>
      <c r="G17" s="68">
        <v>2.2599999999999998</v>
      </c>
      <c r="H17" s="69">
        <v>0.19999999999999973</v>
      </c>
      <c r="I17" s="70"/>
      <c r="J17" s="71">
        <v>2</v>
      </c>
      <c r="K17" s="71">
        <v>595999.99999999919</v>
      </c>
      <c r="L17" s="72"/>
      <c r="M17" s="72">
        <v>140059.9999999998</v>
      </c>
      <c r="N17" s="72">
        <v>208599.99999999971</v>
      </c>
      <c r="O17" s="73">
        <v>944659.9999999986</v>
      </c>
      <c r="P17" s="73" t="s">
        <v>149</v>
      </c>
      <c r="Q17" s="62">
        <v>1</v>
      </c>
      <c r="R17" s="62"/>
      <c r="S17" s="58">
        <v>0</v>
      </c>
    </row>
    <row r="18" spans="1:19" x14ac:dyDescent="0.25">
      <c r="A18" s="63">
        <v>12</v>
      </c>
      <c r="B18" s="86" t="s">
        <v>150</v>
      </c>
      <c r="C18" s="65" t="s">
        <v>130</v>
      </c>
      <c r="D18" s="66" t="s">
        <v>141</v>
      </c>
      <c r="E18" s="67" t="s">
        <v>151</v>
      </c>
      <c r="F18" s="68">
        <v>1.86</v>
      </c>
      <c r="G18" s="68">
        <v>2.06</v>
      </c>
      <c r="H18" s="69">
        <v>0.19999999999999996</v>
      </c>
      <c r="I18" s="70"/>
      <c r="J18" s="71">
        <v>6</v>
      </c>
      <c r="K18" s="71">
        <v>1787999.9999999995</v>
      </c>
      <c r="L18" s="72"/>
      <c r="M18" s="72">
        <v>420179.99999999988</v>
      </c>
      <c r="N18" s="72">
        <v>625799.99999999977</v>
      </c>
      <c r="O18" s="73">
        <v>2833979.9999999991</v>
      </c>
      <c r="P18" s="73" t="s">
        <v>152</v>
      </c>
      <c r="Q18" s="62">
        <v>1</v>
      </c>
      <c r="R18" s="62"/>
      <c r="S18" s="58">
        <v>0</v>
      </c>
    </row>
    <row r="19" spans="1:19" ht="27.6" x14ac:dyDescent="0.25">
      <c r="A19" s="63">
        <v>13</v>
      </c>
      <c r="B19" s="86" t="s">
        <v>153</v>
      </c>
      <c r="C19" s="65" t="s">
        <v>130</v>
      </c>
      <c r="D19" s="66" t="s">
        <v>125</v>
      </c>
      <c r="E19" s="67" t="s">
        <v>154</v>
      </c>
      <c r="F19" s="68">
        <v>3.33</v>
      </c>
      <c r="G19" s="68">
        <v>3.66</v>
      </c>
      <c r="H19" s="69">
        <v>0.33000000000000007</v>
      </c>
      <c r="I19" s="70">
        <v>0.11</v>
      </c>
      <c r="J19" s="71">
        <v>12</v>
      </c>
      <c r="K19" s="71">
        <v>5900400.0000000009</v>
      </c>
      <c r="L19" s="72">
        <v>649044.00000000012</v>
      </c>
      <c r="M19" s="72">
        <v>1539119.34</v>
      </c>
      <c r="N19" s="72">
        <v>2065140.0000000002</v>
      </c>
      <c r="O19" s="73">
        <v>10153703.340000002</v>
      </c>
      <c r="P19" s="73" t="s">
        <v>155</v>
      </c>
      <c r="Q19" s="62">
        <v>1</v>
      </c>
      <c r="R19" s="62"/>
      <c r="S19" s="58">
        <v>0</v>
      </c>
    </row>
    <row r="20" spans="1:19" ht="27.6" x14ac:dyDescent="0.25">
      <c r="A20" s="63">
        <v>14</v>
      </c>
      <c r="B20" s="86" t="s">
        <v>153</v>
      </c>
      <c r="C20" s="65" t="s">
        <v>130</v>
      </c>
      <c r="D20" s="66" t="s">
        <v>125</v>
      </c>
      <c r="E20" s="67" t="s">
        <v>154</v>
      </c>
      <c r="F20" s="68">
        <v>3.33</v>
      </c>
      <c r="G20" s="68">
        <v>3.66</v>
      </c>
      <c r="H20" s="69">
        <v>0.33000000000000007</v>
      </c>
      <c r="I20" s="70">
        <v>0.12</v>
      </c>
      <c r="J20" s="84">
        <v>4</v>
      </c>
      <c r="K20" s="71">
        <v>1966800.0000000005</v>
      </c>
      <c r="L20" s="72">
        <v>236016.00000000006</v>
      </c>
      <c r="M20" s="72">
        <v>517661.76000000007</v>
      </c>
      <c r="N20" s="72">
        <v>688380.00000000012</v>
      </c>
      <c r="O20" s="73">
        <v>3408857.7600000007</v>
      </c>
      <c r="P20" s="73" t="s">
        <v>155</v>
      </c>
      <c r="Q20" s="62"/>
      <c r="R20" s="62"/>
    </row>
    <row r="21" spans="1:19" ht="28.2" x14ac:dyDescent="0.3">
      <c r="A21" s="63">
        <v>15</v>
      </c>
      <c r="B21" s="86" t="s">
        <v>156</v>
      </c>
      <c r="C21" s="65" t="s">
        <v>157</v>
      </c>
      <c r="D21" s="85" t="s">
        <v>158</v>
      </c>
      <c r="E21" s="85" t="s">
        <v>154</v>
      </c>
      <c r="F21" s="87">
        <v>3.06</v>
      </c>
      <c r="G21" s="87">
        <v>3.26</v>
      </c>
      <c r="H21" s="69">
        <v>0.19999999999999973</v>
      </c>
      <c r="I21" s="70"/>
      <c r="J21" s="88">
        <v>12</v>
      </c>
      <c r="K21" s="71">
        <v>3575999.9999999953</v>
      </c>
      <c r="L21" s="72"/>
      <c r="M21" s="72">
        <v>840359.99999999884</v>
      </c>
      <c r="N21" s="72"/>
      <c r="O21" s="73">
        <v>4416359.9999999944</v>
      </c>
      <c r="P21" s="73" t="s">
        <v>155</v>
      </c>
      <c r="Q21" s="62">
        <v>1</v>
      </c>
      <c r="R21" s="62"/>
      <c r="S21" s="58">
        <v>0</v>
      </c>
    </row>
    <row r="22" spans="1:19" ht="28.2" x14ac:dyDescent="0.3">
      <c r="A22" s="63">
        <v>16</v>
      </c>
      <c r="B22" s="89" t="s">
        <v>159</v>
      </c>
      <c r="C22" s="65" t="s">
        <v>130</v>
      </c>
      <c r="D22" s="66" t="s">
        <v>131</v>
      </c>
      <c r="E22" s="85" t="s">
        <v>160</v>
      </c>
      <c r="F22" s="87">
        <v>3.96</v>
      </c>
      <c r="G22" s="87">
        <v>4.2699999999999996</v>
      </c>
      <c r="H22" s="69">
        <v>0.30999999999999961</v>
      </c>
      <c r="I22" s="70">
        <v>0.22</v>
      </c>
      <c r="J22" s="88">
        <v>5</v>
      </c>
      <c r="K22" s="71">
        <v>2309499.9999999972</v>
      </c>
      <c r="L22" s="72">
        <v>508089.99999999936</v>
      </c>
      <c r="M22" s="72">
        <v>662133.64999999921</v>
      </c>
      <c r="N22" s="72">
        <v>808324.99999999895</v>
      </c>
      <c r="O22" s="73">
        <v>4288048.6499999948</v>
      </c>
      <c r="P22" s="73" t="s">
        <v>161</v>
      </c>
      <c r="Q22" s="62">
        <v>1</v>
      </c>
      <c r="R22" s="62"/>
      <c r="S22" s="58">
        <v>0</v>
      </c>
    </row>
    <row r="23" spans="1:19" ht="28.2" x14ac:dyDescent="0.3">
      <c r="A23" s="63">
        <v>17</v>
      </c>
      <c r="B23" s="89" t="s">
        <v>159</v>
      </c>
      <c r="C23" s="65" t="s">
        <v>130</v>
      </c>
      <c r="D23" s="66" t="s">
        <v>131</v>
      </c>
      <c r="E23" s="85" t="s">
        <v>160</v>
      </c>
      <c r="F23" s="87">
        <v>3.96</v>
      </c>
      <c r="G23" s="87">
        <v>4.2699999999999996</v>
      </c>
      <c r="H23" s="69">
        <v>0.30999999999999961</v>
      </c>
      <c r="I23" s="70">
        <v>0.23</v>
      </c>
      <c r="J23" s="88">
        <v>10</v>
      </c>
      <c r="K23" s="71">
        <v>4618999.9999999944</v>
      </c>
      <c r="L23" s="72">
        <v>1062369.9999999988</v>
      </c>
      <c r="M23" s="72">
        <v>1335121.9499999983</v>
      </c>
      <c r="N23" s="72">
        <v>1616649.9999999979</v>
      </c>
      <c r="O23" s="73">
        <v>8633141.9499999899</v>
      </c>
      <c r="P23" s="73" t="s">
        <v>161</v>
      </c>
      <c r="Q23" s="62"/>
      <c r="R23" s="62"/>
    </row>
    <row r="24" spans="1:19" ht="28.2" x14ac:dyDescent="0.3">
      <c r="A24" s="63">
        <v>18</v>
      </c>
      <c r="B24" s="86" t="s">
        <v>162</v>
      </c>
      <c r="C24" s="65" t="s">
        <v>130</v>
      </c>
      <c r="D24" s="66" t="s">
        <v>141</v>
      </c>
      <c r="E24" s="85" t="s">
        <v>144</v>
      </c>
      <c r="F24" s="87">
        <v>1.86</v>
      </c>
      <c r="G24" s="87">
        <v>2.06</v>
      </c>
      <c r="H24" s="69">
        <v>0.19999999999999996</v>
      </c>
      <c r="I24" s="70"/>
      <c r="J24" s="88">
        <v>12</v>
      </c>
      <c r="K24" s="71">
        <v>3575999.9999999991</v>
      </c>
      <c r="L24" s="72"/>
      <c r="M24" s="72">
        <v>840359.99999999977</v>
      </c>
      <c r="N24" s="72">
        <v>1251599.9999999995</v>
      </c>
      <c r="O24" s="73">
        <v>5667959.9999999981</v>
      </c>
      <c r="P24" s="73" t="s">
        <v>161</v>
      </c>
      <c r="Q24" s="62">
        <v>0</v>
      </c>
      <c r="R24" s="62"/>
      <c r="S24" s="58">
        <v>0</v>
      </c>
    </row>
    <row r="25" spans="1:19" ht="28.2" x14ac:dyDescent="0.3">
      <c r="A25" s="63">
        <v>19</v>
      </c>
      <c r="B25" s="86" t="s">
        <v>163</v>
      </c>
      <c r="C25" s="65" t="s">
        <v>130</v>
      </c>
      <c r="D25" s="66" t="s">
        <v>141</v>
      </c>
      <c r="E25" s="85" t="s">
        <v>144</v>
      </c>
      <c r="F25" s="68">
        <v>1.86</v>
      </c>
      <c r="G25" s="87">
        <v>2.06</v>
      </c>
      <c r="H25" s="69">
        <v>0.19999999999999996</v>
      </c>
      <c r="I25" s="70"/>
      <c r="J25" s="88">
        <v>12</v>
      </c>
      <c r="K25" s="71">
        <v>3575999.9999999991</v>
      </c>
      <c r="L25" s="72"/>
      <c r="M25" s="72">
        <v>840359.99999999977</v>
      </c>
      <c r="N25" s="72">
        <v>1251599.9999999995</v>
      </c>
      <c r="O25" s="73">
        <v>5667959.9999999981</v>
      </c>
      <c r="P25" s="73" t="s">
        <v>161</v>
      </c>
      <c r="Q25" s="62">
        <v>1</v>
      </c>
      <c r="R25" s="62"/>
      <c r="S25" s="58">
        <v>0</v>
      </c>
    </row>
    <row r="26" spans="1:19" ht="28.2" x14ac:dyDescent="0.3">
      <c r="A26" s="63">
        <v>20</v>
      </c>
      <c r="B26" s="86" t="s">
        <v>164</v>
      </c>
      <c r="C26" s="65" t="s">
        <v>130</v>
      </c>
      <c r="D26" s="66" t="s">
        <v>141</v>
      </c>
      <c r="E26" s="85" t="s">
        <v>144</v>
      </c>
      <c r="F26" s="76">
        <v>1.86</v>
      </c>
      <c r="G26" s="87">
        <v>2.06</v>
      </c>
      <c r="H26" s="69">
        <v>0.19999999999999996</v>
      </c>
      <c r="I26" s="70"/>
      <c r="J26" s="88">
        <v>12</v>
      </c>
      <c r="K26" s="71">
        <v>3575999.9999999991</v>
      </c>
      <c r="L26" s="72"/>
      <c r="M26" s="72">
        <v>840359.99999999977</v>
      </c>
      <c r="N26" s="72">
        <v>1251599.9999999995</v>
      </c>
      <c r="O26" s="73">
        <v>5667959.9999999981</v>
      </c>
      <c r="P26" s="73" t="s">
        <v>161</v>
      </c>
      <c r="Q26" s="62">
        <v>0</v>
      </c>
      <c r="R26" s="62"/>
      <c r="S26" s="58">
        <v>0</v>
      </c>
    </row>
    <row r="27" spans="1:19" ht="28.2" x14ac:dyDescent="0.3">
      <c r="A27" s="63">
        <v>21</v>
      </c>
      <c r="B27" s="86" t="s">
        <v>165</v>
      </c>
      <c r="C27" s="65" t="s">
        <v>130</v>
      </c>
      <c r="D27" s="66" t="s">
        <v>141</v>
      </c>
      <c r="E27" s="85" t="s">
        <v>144</v>
      </c>
      <c r="F27" s="76">
        <v>1.86</v>
      </c>
      <c r="G27" s="87">
        <v>2.06</v>
      </c>
      <c r="H27" s="69">
        <v>0.19999999999999996</v>
      </c>
      <c r="I27" s="70"/>
      <c r="J27" s="88">
        <v>12</v>
      </c>
      <c r="K27" s="71">
        <v>3575999.9999999991</v>
      </c>
      <c r="L27" s="72"/>
      <c r="M27" s="72">
        <v>840359.99999999977</v>
      </c>
      <c r="N27" s="72">
        <v>1251599.9999999995</v>
      </c>
      <c r="O27" s="73">
        <v>5667959.9999999981</v>
      </c>
      <c r="P27" s="73" t="s">
        <v>161</v>
      </c>
      <c r="Q27" s="62">
        <v>0</v>
      </c>
      <c r="R27" s="62"/>
      <c r="S27" s="58">
        <v>0</v>
      </c>
    </row>
    <row r="28" spans="1:19" ht="28.2" x14ac:dyDescent="0.3">
      <c r="A28" s="63">
        <v>22</v>
      </c>
      <c r="B28" s="86" t="s">
        <v>166</v>
      </c>
      <c r="C28" s="65" t="s">
        <v>130</v>
      </c>
      <c r="D28" s="66" t="s">
        <v>141</v>
      </c>
      <c r="E28" s="85" t="s">
        <v>144</v>
      </c>
      <c r="F28" s="87">
        <v>1.86</v>
      </c>
      <c r="G28" s="87">
        <v>2.06</v>
      </c>
      <c r="H28" s="69">
        <v>0.19999999999999996</v>
      </c>
      <c r="I28" s="70"/>
      <c r="J28" s="88">
        <v>12</v>
      </c>
      <c r="K28" s="71">
        <v>3575999.9999999991</v>
      </c>
      <c r="L28" s="72"/>
      <c r="M28" s="72">
        <v>840359.99999999977</v>
      </c>
      <c r="N28" s="72">
        <v>1251599.9999999995</v>
      </c>
      <c r="O28" s="73">
        <v>5667959.9999999981</v>
      </c>
      <c r="P28" s="73" t="s">
        <v>161</v>
      </c>
      <c r="Q28" s="62">
        <v>0</v>
      </c>
      <c r="R28" s="62"/>
      <c r="S28" s="58">
        <v>1</v>
      </c>
    </row>
    <row r="29" spans="1:19" ht="27.6" x14ac:dyDescent="0.25">
      <c r="A29" s="63">
        <v>23</v>
      </c>
      <c r="B29" s="86" t="s">
        <v>167</v>
      </c>
      <c r="C29" s="65" t="s">
        <v>130</v>
      </c>
      <c r="D29" s="66" t="s">
        <v>131</v>
      </c>
      <c r="E29" s="85" t="s">
        <v>168</v>
      </c>
      <c r="F29" s="68">
        <v>0.2445</v>
      </c>
      <c r="G29" s="68">
        <v>0.29339999999999999</v>
      </c>
      <c r="H29" s="75">
        <v>4.8899999999999999E-2</v>
      </c>
      <c r="I29" s="70">
        <v>0.31</v>
      </c>
      <c r="J29" s="88">
        <v>4</v>
      </c>
      <c r="K29" s="71">
        <v>291444</v>
      </c>
      <c r="L29" s="72">
        <v>90347.64</v>
      </c>
      <c r="M29" s="72">
        <v>89721.035399999993</v>
      </c>
      <c r="N29" s="72">
        <v>102005.4</v>
      </c>
      <c r="O29" s="73">
        <v>573518.07539999997</v>
      </c>
      <c r="P29" s="73" t="s">
        <v>169</v>
      </c>
      <c r="Q29" s="62">
        <v>0</v>
      </c>
      <c r="R29" s="62"/>
      <c r="S29" s="58">
        <v>1</v>
      </c>
    </row>
    <row r="30" spans="1:19" ht="27.6" x14ac:dyDescent="0.25">
      <c r="A30" s="63">
        <v>24</v>
      </c>
      <c r="B30" s="86" t="s">
        <v>167</v>
      </c>
      <c r="C30" s="65" t="s">
        <v>130</v>
      </c>
      <c r="D30" s="66" t="s">
        <v>131</v>
      </c>
      <c r="E30" s="85" t="s">
        <v>168</v>
      </c>
      <c r="F30" s="68">
        <v>0.2445</v>
      </c>
      <c r="G30" s="68">
        <v>0.29339999999999999</v>
      </c>
      <c r="H30" s="75">
        <v>4.8899999999999999E-2</v>
      </c>
      <c r="I30" s="70">
        <v>0.32</v>
      </c>
      <c r="J30" s="88">
        <v>9</v>
      </c>
      <c r="K30" s="71">
        <v>655749</v>
      </c>
      <c r="L30" s="72">
        <v>209839.67999999996</v>
      </c>
      <c r="M30" s="72">
        <v>203413.33979999999</v>
      </c>
      <c r="N30" s="72">
        <v>229512.15</v>
      </c>
      <c r="O30" s="73">
        <v>1298514.1697999998</v>
      </c>
      <c r="P30" s="73" t="s">
        <v>170</v>
      </c>
      <c r="Q30" s="62">
        <v>0</v>
      </c>
      <c r="R30" s="62"/>
      <c r="S30" s="58">
        <v>1</v>
      </c>
    </row>
    <row r="31" spans="1:19" x14ac:dyDescent="0.25">
      <c r="A31" s="173" t="s">
        <v>3</v>
      </c>
      <c r="B31" s="174"/>
      <c r="C31" s="174"/>
      <c r="D31" s="174"/>
      <c r="E31" s="175"/>
      <c r="F31" s="76">
        <v>59.293500000000002</v>
      </c>
      <c r="G31" s="76">
        <v>65.060200000000023</v>
      </c>
      <c r="H31" s="75">
        <v>5.7667000000000215</v>
      </c>
      <c r="I31" s="77"/>
      <c r="J31" s="78"/>
      <c r="K31" s="79">
        <v>58908341.999999985</v>
      </c>
      <c r="L31" s="79">
        <v>5093264.0199999977</v>
      </c>
      <c r="M31" s="79">
        <v>15040377.414699994</v>
      </c>
      <c r="N31" s="79">
        <v>19366319.699999992</v>
      </c>
      <c r="O31" s="79">
        <v>98408303.13469997</v>
      </c>
      <c r="P31" s="79">
        <v>0</v>
      </c>
      <c r="Q31" s="80">
        <v>11</v>
      </c>
      <c r="R31" s="80">
        <v>0</v>
      </c>
      <c r="S31" s="80">
        <v>10</v>
      </c>
    </row>
    <row r="32" spans="1:19" ht="15.6" x14ac:dyDescent="0.3">
      <c r="A32" s="59"/>
      <c r="B32" s="59"/>
      <c r="C32" s="59"/>
      <c r="D32" s="59"/>
      <c r="E32" s="59"/>
      <c r="F32" s="59"/>
      <c r="G32" s="59"/>
      <c r="H32" s="59"/>
      <c r="I32" s="59"/>
      <c r="J32" s="54"/>
      <c r="K32" s="59"/>
      <c r="L32" s="81"/>
      <c r="M32" s="176" t="s">
        <v>171</v>
      </c>
      <c r="N32" s="176"/>
      <c r="O32" s="176"/>
      <c r="P32" s="59"/>
    </row>
    <row r="33" spans="1:16" ht="15.6" x14ac:dyDescent="0.3">
      <c r="A33" s="47"/>
      <c r="B33" s="57" t="s">
        <v>172</v>
      </c>
      <c r="C33" s="47"/>
      <c r="D33" s="47"/>
      <c r="E33" s="47"/>
      <c r="F33" s="47"/>
      <c r="G33" s="47"/>
      <c r="H33" s="47"/>
      <c r="I33" s="47"/>
      <c r="J33" s="49"/>
      <c r="K33" s="47"/>
      <c r="L33" s="57"/>
      <c r="M33" s="177" t="s">
        <v>173</v>
      </c>
      <c r="N33" s="177"/>
      <c r="O33" s="177"/>
      <c r="P33" s="47"/>
    </row>
    <row r="34" spans="1:16" ht="15.6" x14ac:dyDescent="0.3">
      <c r="A34" s="59"/>
      <c r="B34" s="81" t="s">
        <v>174</v>
      </c>
      <c r="C34" s="59"/>
      <c r="D34" s="59"/>
      <c r="E34" s="59"/>
      <c r="F34" s="59"/>
      <c r="G34" s="59"/>
      <c r="H34" s="59"/>
      <c r="I34" s="59"/>
      <c r="J34" s="54"/>
      <c r="K34" s="48"/>
      <c r="L34" s="59"/>
      <c r="M34" s="59"/>
      <c r="N34" s="59"/>
      <c r="O34" s="59"/>
      <c r="P34" s="59"/>
    </row>
    <row r="35" spans="1:16" ht="15.6" x14ac:dyDescent="0.3">
      <c r="A35" s="59"/>
      <c r="B35" s="59"/>
      <c r="C35" s="59"/>
      <c r="D35" s="59"/>
      <c r="E35" s="59"/>
      <c r="F35" s="59"/>
      <c r="G35" s="59"/>
      <c r="H35" s="59"/>
      <c r="I35" s="59"/>
      <c r="J35" s="54"/>
      <c r="K35" s="59"/>
      <c r="L35" s="59"/>
      <c r="M35" s="59"/>
      <c r="N35" s="59"/>
      <c r="O35" s="59"/>
      <c r="P35" s="59"/>
    </row>
    <row r="36" spans="1:16" ht="15.6" x14ac:dyDescent="0.3">
      <c r="A36" s="59"/>
      <c r="B36" s="59"/>
      <c r="C36" s="59"/>
      <c r="D36" s="59"/>
      <c r="E36" s="59"/>
      <c r="F36" s="59"/>
      <c r="G36" s="59"/>
      <c r="H36" s="59"/>
      <c r="I36" s="59"/>
      <c r="J36" s="54"/>
      <c r="K36" s="59"/>
      <c r="L36" s="59"/>
      <c r="M36" s="59"/>
      <c r="N36" s="59"/>
      <c r="O36" s="59"/>
      <c r="P36" s="59"/>
    </row>
    <row r="37" spans="1:16" ht="15.6" x14ac:dyDescent="0.3">
      <c r="A37" s="59"/>
      <c r="B37" s="59"/>
      <c r="C37" s="59"/>
      <c r="D37" s="59"/>
      <c r="E37" s="59"/>
      <c r="F37" s="59"/>
      <c r="G37" s="59"/>
      <c r="H37" s="59"/>
      <c r="I37" s="59"/>
      <c r="J37" s="54"/>
      <c r="K37" s="59"/>
      <c r="L37" s="59"/>
      <c r="M37" s="59"/>
      <c r="N37" s="59"/>
      <c r="O37" s="59"/>
      <c r="P37" s="59"/>
    </row>
    <row r="38" spans="1:16" ht="15.6" x14ac:dyDescent="0.3">
      <c r="A38" s="82"/>
      <c r="B38" s="57" t="s">
        <v>156</v>
      </c>
      <c r="C38" s="82"/>
      <c r="D38" s="82"/>
      <c r="E38" s="82"/>
      <c r="F38" s="82"/>
      <c r="G38" s="82"/>
      <c r="H38" s="82"/>
      <c r="I38" s="82"/>
      <c r="J38" s="82"/>
      <c r="K38" s="82"/>
      <c r="L38" s="83"/>
      <c r="M38" s="170" t="s">
        <v>175</v>
      </c>
      <c r="N38" s="170"/>
      <c r="O38" s="170"/>
      <c r="P38" s="82"/>
    </row>
    <row r="42" spans="1:16" ht="41.4" x14ac:dyDescent="0.25">
      <c r="B42" s="162" t="s">
        <v>177</v>
      </c>
      <c r="C42" s="162" t="s">
        <v>178</v>
      </c>
      <c r="D42" s="162" t="s">
        <v>179</v>
      </c>
      <c r="E42" s="162" t="s">
        <v>180</v>
      </c>
      <c r="F42" s="90" t="s">
        <v>181</v>
      </c>
      <c r="G42" s="90" t="s">
        <v>183</v>
      </c>
    </row>
    <row r="43" spans="1:16" ht="27.6" x14ac:dyDescent="0.25">
      <c r="B43" s="163"/>
      <c r="C43" s="163"/>
      <c r="D43" s="163"/>
      <c r="E43" s="163"/>
      <c r="F43" s="91" t="s">
        <v>182</v>
      </c>
      <c r="G43" s="91" t="s">
        <v>184</v>
      </c>
    </row>
    <row r="44" spans="1:16" ht="220.8" x14ac:dyDescent="0.25">
      <c r="B44" s="164">
        <v>1</v>
      </c>
      <c r="C44" s="164" t="s">
        <v>185</v>
      </c>
      <c r="D44" s="92" t="s">
        <v>186</v>
      </c>
      <c r="E44" s="167" t="s">
        <v>74</v>
      </c>
      <c r="F44" s="159">
        <v>4680000</v>
      </c>
      <c r="G44" s="159">
        <v>22500</v>
      </c>
    </row>
    <row r="45" spans="1:16" ht="27.6" x14ac:dyDescent="0.25">
      <c r="B45" s="165"/>
      <c r="C45" s="165"/>
      <c r="D45" s="93" t="s">
        <v>187</v>
      </c>
      <c r="E45" s="168"/>
      <c r="F45" s="160"/>
      <c r="G45" s="160"/>
    </row>
    <row r="46" spans="1:16" ht="69" x14ac:dyDescent="0.25">
      <c r="B46" s="165"/>
      <c r="C46" s="165"/>
      <c r="D46" s="94" t="s">
        <v>188</v>
      </c>
      <c r="E46" s="169"/>
      <c r="F46" s="161"/>
      <c r="G46" s="161"/>
    </row>
    <row r="47" spans="1:16" ht="27.6" x14ac:dyDescent="0.25">
      <c r="B47" s="166"/>
      <c r="C47" s="166"/>
      <c r="D47" s="95" t="s">
        <v>189</v>
      </c>
      <c r="E47" s="96" t="s">
        <v>79</v>
      </c>
      <c r="F47" s="97">
        <v>4160000</v>
      </c>
      <c r="G47" s="97">
        <v>20000</v>
      </c>
    </row>
  </sheetData>
  <mergeCells count="16">
    <mergeCell ref="M38:O38"/>
    <mergeCell ref="E1:N1"/>
    <mergeCell ref="E2:N2"/>
    <mergeCell ref="A4:P4"/>
    <mergeCell ref="A31:E31"/>
    <mergeCell ref="M32:O32"/>
    <mergeCell ref="M33:O33"/>
    <mergeCell ref="F44:F46"/>
    <mergeCell ref="G44:G46"/>
    <mergeCell ref="B42:B43"/>
    <mergeCell ref="C42:C43"/>
    <mergeCell ref="D42:D43"/>
    <mergeCell ref="E42:E43"/>
    <mergeCell ref="B44:B47"/>
    <mergeCell ref="C44:C47"/>
    <mergeCell ref="E44:E4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I48"/>
  <sheetViews>
    <sheetView tabSelected="1" topLeftCell="A22" zoomScale="70" zoomScaleNormal="70" workbookViewId="0">
      <selection activeCell="T12" sqref="T12"/>
    </sheetView>
  </sheetViews>
  <sheetFormatPr defaultColWidth="9.09765625" defaultRowHeight="15.6" x14ac:dyDescent="0.3"/>
  <cols>
    <col min="1" max="1" width="4.296875" style="224" customWidth="1"/>
    <col min="2" max="2" width="9.5" style="224" customWidth="1"/>
    <col min="3" max="17" width="6.3984375" style="226" customWidth="1"/>
    <col min="18" max="21" width="6.3984375" style="224" customWidth="1"/>
    <col min="22" max="22" width="9.3984375" style="224" customWidth="1"/>
    <col min="23" max="23" width="8" style="224" customWidth="1"/>
    <col min="24" max="24" width="9.09765625" style="224"/>
    <col min="25" max="32" width="0" style="224" hidden="1" customWidth="1"/>
    <col min="33" max="33" width="13.59765625" style="224" hidden="1" customWidth="1"/>
    <col min="34" max="35" width="0" style="224" hidden="1" customWidth="1"/>
    <col min="36" max="16384" width="9.09765625" style="224"/>
  </cols>
  <sheetData>
    <row r="1" spans="1:35" x14ac:dyDescent="0.3">
      <c r="A1" s="224" t="str">
        <f>'[1]01-SL HS-Truong-Lop'!$A$1</f>
        <v>UỶ BAN NHÂN DÂN QUẬN _______</v>
      </c>
      <c r="B1" s="225"/>
      <c r="U1" s="227" t="s">
        <v>191</v>
      </c>
      <c r="V1" s="227"/>
    </row>
    <row r="2" spans="1:35" ht="18" customHeight="1" x14ac:dyDescent="0.3">
      <c r="A2" s="106" t="str">
        <f>'[1]01-SL HS-Truong-Lop'!$A$2</f>
        <v>PHÒNG GIÁO DỤC VÀ ĐÀO TẠO _______</v>
      </c>
      <c r="B2" s="225"/>
      <c r="H2" s="228"/>
      <c r="I2" s="228"/>
      <c r="J2" s="228"/>
      <c r="K2" s="228"/>
    </row>
    <row r="3" spans="1:35" x14ac:dyDescent="0.3">
      <c r="A3" s="225"/>
      <c r="B3" s="225"/>
      <c r="G3" s="228"/>
      <c r="H3" s="228"/>
      <c r="I3" s="228"/>
      <c r="J3" s="228"/>
      <c r="K3" s="228"/>
    </row>
    <row r="4" spans="1:35" ht="42.6" customHeight="1" x14ac:dyDescent="0.3">
      <c r="A4" s="229" t="s">
        <v>231</v>
      </c>
      <c r="B4" s="230"/>
      <c r="C4" s="230"/>
      <c r="D4" s="230"/>
      <c r="E4" s="230"/>
      <c r="F4" s="230"/>
      <c r="G4" s="230"/>
      <c r="H4" s="230"/>
      <c r="I4" s="230"/>
      <c r="J4" s="230"/>
      <c r="K4" s="230"/>
      <c r="L4" s="230"/>
      <c r="M4" s="230"/>
      <c r="N4" s="230"/>
      <c r="O4" s="230"/>
      <c r="P4" s="230"/>
      <c r="Q4" s="230"/>
      <c r="R4" s="230"/>
      <c r="S4" s="230"/>
      <c r="T4" s="230"/>
      <c r="U4" s="230"/>
      <c r="V4" s="230"/>
      <c r="W4" s="230"/>
    </row>
    <row r="6" spans="1:35" s="241" customFormat="1" ht="48.75" customHeight="1" x14ac:dyDescent="0.3">
      <c r="A6" s="231" t="s">
        <v>2</v>
      </c>
      <c r="B6" s="232" t="s">
        <v>16</v>
      </c>
      <c r="C6" s="178" t="s">
        <v>17</v>
      </c>
      <c r="D6" s="178"/>
      <c r="E6" s="178"/>
      <c r="F6" s="178"/>
      <c r="G6" s="178" t="s">
        <v>192</v>
      </c>
      <c r="H6" s="178"/>
      <c r="I6" s="178"/>
      <c r="J6" s="178"/>
      <c r="K6" s="233" t="s">
        <v>18</v>
      </c>
      <c r="L6" s="234"/>
      <c r="M6" s="178" t="s">
        <v>19</v>
      </c>
      <c r="N6" s="178"/>
      <c r="O6" s="178"/>
      <c r="P6" s="178"/>
      <c r="Q6" s="235" t="s">
        <v>59</v>
      </c>
      <c r="R6" s="236"/>
      <c r="S6" s="236"/>
      <c r="T6" s="237"/>
      <c r="U6" s="238" t="s">
        <v>20</v>
      </c>
      <c r="V6" s="239"/>
      <c r="W6" s="240"/>
      <c r="Y6" s="242" t="s">
        <v>17</v>
      </c>
      <c r="Z6" s="242"/>
      <c r="AA6" s="242" t="s">
        <v>213</v>
      </c>
      <c r="AB6" s="242"/>
      <c r="AC6" s="178" t="str">
        <f>K6</f>
        <v>Nhân viên (*)</v>
      </c>
      <c r="AD6" s="242" t="str">
        <f>M6</f>
        <v>Nhân viên nuôi dưỡng</v>
      </c>
      <c r="AE6" s="242"/>
    </row>
    <row r="7" spans="1:35" s="241" customFormat="1" ht="50.25" customHeight="1" x14ac:dyDescent="0.3">
      <c r="A7" s="231"/>
      <c r="B7" s="243"/>
      <c r="C7" s="178" t="s">
        <v>21</v>
      </c>
      <c r="D7" s="178"/>
      <c r="E7" s="178" t="s">
        <v>22</v>
      </c>
      <c r="F7" s="178"/>
      <c r="G7" s="178" t="s">
        <v>21</v>
      </c>
      <c r="H7" s="178"/>
      <c r="I7" s="178" t="s">
        <v>22</v>
      </c>
      <c r="J7" s="178"/>
      <c r="K7" s="244"/>
      <c r="L7" s="245"/>
      <c r="M7" s="178" t="s">
        <v>21</v>
      </c>
      <c r="N7" s="178"/>
      <c r="O7" s="178" t="s">
        <v>22</v>
      </c>
      <c r="P7" s="178"/>
      <c r="Q7" s="246"/>
      <c r="R7" s="247"/>
      <c r="S7" s="247"/>
      <c r="T7" s="248"/>
      <c r="U7" s="232" t="s">
        <v>23</v>
      </c>
      <c r="V7" s="232" t="s">
        <v>24</v>
      </c>
      <c r="W7" s="249" t="s">
        <v>60</v>
      </c>
      <c r="Y7" s="128" t="str">
        <f>C7</f>
        <v>Nhóm lớp 6-18 tháng tuổi</v>
      </c>
      <c r="Z7" s="128" t="str">
        <f>E7</f>
        <v>Nhóm lớp 19 tháng đến 5 tuổi</v>
      </c>
      <c r="AA7" s="128" t="str">
        <f>G7</f>
        <v>Nhóm lớp 6-18 tháng tuổi</v>
      </c>
      <c r="AB7" s="128" t="str">
        <f>I7</f>
        <v>Nhóm lớp 19 tháng đến 5 tuổi</v>
      </c>
      <c r="AC7" s="178"/>
      <c r="AD7" s="128" t="str">
        <f>M7</f>
        <v>Nhóm lớp 6-18 tháng tuổi</v>
      </c>
      <c r="AE7" s="128" t="str">
        <f>O7</f>
        <v>Nhóm lớp 19 tháng đến 5 tuổi</v>
      </c>
      <c r="AG7" s="250" t="s">
        <v>214</v>
      </c>
      <c r="AH7" s="250"/>
      <c r="AI7" s="250"/>
    </row>
    <row r="8" spans="1:35" s="241" customFormat="1" ht="78.75" customHeight="1" x14ac:dyDescent="0.3">
      <c r="A8" s="231"/>
      <c r="B8" s="251"/>
      <c r="C8" s="158" t="s">
        <v>25</v>
      </c>
      <c r="D8" s="158" t="s">
        <v>104</v>
      </c>
      <c r="E8" s="158" t="s">
        <v>25</v>
      </c>
      <c r="F8" s="158" t="s">
        <v>104</v>
      </c>
      <c r="G8" s="158" t="s">
        <v>25</v>
      </c>
      <c r="H8" s="158" t="s">
        <v>104</v>
      </c>
      <c r="I8" s="158" t="s">
        <v>25</v>
      </c>
      <c r="J8" s="158" t="s">
        <v>104</v>
      </c>
      <c r="K8" s="158" t="s">
        <v>25</v>
      </c>
      <c r="L8" s="158" t="s">
        <v>104</v>
      </c>
      <c r="M8" s="158" t="s">
        <v>25</v>
      </c>
      <c r="N8" s="158" t="s">
        <v>104</v>
      </c>
      <c r="O8" s="158" t="s">
        <v>25</v>
      </c>
      <c r="P8" s="158" t="s">
        <v>104</v>
      </c>
      <c r="Q8" s="252" t="s">
        <v>26</v>
      </c>
      <c r="R8" s="252" t="s">
        <v>27</v>
      </c>
      <c r="S8" s="252" t="s">
        <v>103</v>
      </c>
      <c r="T8" s="252" t="s">
        <v>232</v>
      </c>
      <c r="U8" s="251"/>
      <c r="V8" s="251"/>
      <c r="W8" s="253"/>
    </row>
    <row r="9" spans="1:35" ht="45.75" customHeight="1" x14ac:dyDescent="0.3">
      <c r="A9" s="254"/>
      <c r="B9" s="255"/>
      <c r="C9" s="256" t="s">
        <v>28</v>
      </c>
      <c r="D9" s="256" t="s">
        <v>29</v>
      </c>
      <c r="E9" s="256" t="s">
        <v>30</v>
      </c>
      <c r="F9" s="256" t="s">
        <v>31</v>
      </c>
      <c r="G9" s="256" t="s">
        <v>32</v>
      </c>
      <c r="H9" s="256" t="s">
        <v>33</v>
      </c>
      <c r="I9" s="256" t="s">
        <v>34</v>
      </c>
      <c r="J9" s="256" t="s">
        <v>35</v>
      </c>
      <c r="K9" s="256" t="s">
        <v>36</v>
      </c>
      <c r="L9" s="256" t="s">
        <v>37</v>
      </c>
      <c r="M9" s="256" t="s">
        <v>38</v>
      </c>
      <c r="N9" s="256" t="s">
        <v>39</v>
      </c>
      <c r="O9" s="256" t="s">
        <v>40</v>
      </c>
      <c r="P9" s="256" t="s">
        <v>41</v>
      </c>
      <c r="Q9" s="256" t="s">
        <v>42</v>
      </c>
      <c r="R9" s="256" t="s">
        <v>43</v>
      </c>
      <c r="S9" s="256" t="s">
        <v>44</v>
      </c>
      <c r="T9" s="256" t="s">
        <v>45</v>
      </c>
      <c r="U9" s="256" t="s">
        <v>46</v>
      </c>
      <c r="V9" s="256" t="s">
        <v>47</v>
      </c>
      <c r="W9" s="256" t="s">
        <v>48</v>
      </c>
    </row>
    <row r="10" spans="1:35" x14ac:dyDescent="0.3">
      <c r="A10" s="254">
        <v>1</v>
      </c>
      <c r="B10" s="257" t="s">
        <v>49</v>
      </c>
      <c r="C10" s="258"/>
      <c r="D10" s="258"/>
      <c r="E10" s="258"/>
      <c r="F10" s="258"/>
      <c r="G10" s="258"/>
      <c r="H10" s="258"/>
      <c r="I10" s="258"/>
      <c r="J10" s="258"/>
      <c r="K10" s="258"/>
      <c r="L10" s="258"/>
      <c r="M10" s="258"/>
      <c r="N10" s="258"/>
      <c r="O10" s="258"/>
      <c r="P10" s="258"/>
      <c r="Q10" s="258"/>
      <c r="R10" s="258"/>
      <c r="S10" s="258"/>
      <c r="T10" s="258"/>
      <c r="U10" s="259">
        <f>V10+W10</f>
        <v>0</v>
      </c>
      <c r="V10" s="259">
        <f t="shared" ref="V10:V20" si="0">((C10*D10+G10*H10+M10*N10)*35%+(E10*F10+I10*J10+K10*L10+O10*P10)*25%)*1800*12</f>
        <v>0</v>
      </c>
      <c r="W10" s="260">
        <f t="shared" ref="W10:W20" si="1">(Q10*1800*50%*8)+((R10*1800*70%*8)+ (R10*1800*50%*4))+((S10*1800*8)+(S10*1800*70%*4))+(T10*1800*4)</f>
        <v>0</v>
      </c>
      <c r="Y10" s="261">
        <f>C10*D10</f>
        <v>0</v>
      </c>
      <c r="Z10" s="224">
        <f>E10*F10</f>
        <v>0</v>
      </c>
      <c r="AA10" s="261">
        <f>G10*H10</f>
        <v>0</v>
      </c>
      <c r="AB10" s="224">
        <f>I10*J10</f>
        <v>0</v>
      </c>
      <c r="AC10" s="224">
        <f>K10*L10</f>
        <v>0</v>
      </c>
      <c r="AD10" s="261">
        <f>M10*N10</f>
        <v>0</v>
      </c>
      <c r="AE10" s="224">
        <f>O10*P10</f>
        <v>0</v>
      </c>
      <c r="AG10" s="224">
        <f>(Y10+AA10+AD10)*35%</f>
        <v>0</v>
      </c>
      <c r="AH10" s="224">
        <f>(Z10+AB10+AC10+AE10)*25%</f>
        <v>0</v>
      </c>
      <c r="AI10" s="262">
        <f>(AH10+AG10)*1490*12</f>
        <v>0</v>
      </c>
    </row>
    <row r="11" spans="1:35" x14ac:dyDescent="0.3">
      <c r="A11" s="254">
        <v>2</v>
      </c>
      <c r="B11" s="257" t="s">
        <v>50</v>
      </c>
      <c r="C11" s="263"/>
      <c r="D11" s="263"/>
      <c r="E11" s="263"/>
      <c r="F11" s="263"/>
      <c r="G11" s="263"/>
      <c r="H11" s="263"/>
      <c r="I11" s="263"/>
      <c r="J11" s="263"/>
      <c r="K11" s="263"/>
      <c r="L11" s="263"/>
      <c r="M11" s="263"/>
      <c r="N11" s="263"/>
      <c r="O11" s="263"/>
      <c r="P11" s="263"/>
      <c r="Q11" s="264"/>
      <c r="R11" s="257"/>
      <c r="S11" s="257"/>
      <c r="T11" s="257"/>
      <c r="U11" s="259">
        <f t="shared" ref="U11:U20" si="2">V11+W11</f>
        <v>0</v>
      </c>
      <c r="V11" s="259">
        <f t="shared" si="0"/>
        <v>0</v>
      </c>
      <c r="W11" s="260">
        <f t="shared" si="1"/>
        <v>0</v>
      </c>
      <c r="Y11" s="261">
        <f t="shared" ref="Y11:Y20" si="3">C11*D11</f>
        <v>0</v>
      </c>
      <c r="Z11" s="224">
        <f t="shared" ref="Z11:Z20" si="4">E11*F11</f>
        <v>0</v>
      </c>
      <c r="AA11" s="261">
        <f t="shared" ref="AA11:AA20" si="5">G11*H11</f>
        <v>0</v>
      </c>
      <c r="AB11" s="224">
        <f t="shared" ref="AB11:AB20" si="6">I11*J11</f>
        <v>0</v>
      </c>
      <c r="AC11" s="224">
        <f t="shared" ref="AC11:AC20" si="7">K11*L11</f>
        <v>0</v>
      </c>
      <c r="AD11" s="261">
        <f t="shared" ref="AD11:AD20" si="8">M11*N11</f>
        <v>0</v>
      </c>
      <c r="AE11" s="224">
        <f t="shared" ref="AE11:AE20" si="9">O11*P11</f>
        <v>0</v>
      </c>
      <c r="AG11" s="224">
        <f t="shared" ref="AG11:AG20" si="10">(Y11+AA11+AD11)*35%</f>
        <v>0</v>
      </c>
      <c r="AH11" s="224">
        <f t="shared" ref="AH11:AH20" si="11">(Z11+AB11+AC11+AE11)*25%</f>
        <v>0</v>
      </c>
      <c r="AI11" s="262">
        <f t="shared" ref="AI11:AI20" si="12">(AH11+AG11)*1490*12</f>
        <v>0</v>
      </c>
    </row>
    <row r="12" spans="1:35" x14ac:dyDescent="0.3">
      <c r="A12" s="254">
        <v>3</v>
      </c>
      <c r="B12" s="257" t="s">
        <v>8</v>
      </c>
      <c r="C12" s="263"/>
      <c r="D12" s="263"/>
      <c r="E12" s="263"/>
      <c r="F12" s="263"/>
      <c r="G12" s="263"/>
      <c r="H12" s="263"/>
      <c r="I12" s="263"/>
      <c r="J12" s="263"/>
      <c r="K12" s="263"/>
      <c r="L12" s="263"/>
      <c r="M12" s="263"/>
      <c r="N12" s="263"/>
      <c r="O12" s="263"/>
      <c r="P12" s="263"/>
      <c r="Q12" s="258"/>
      <c r="R12" s="257"/>
      <c r="S12" s="257"/>
      <c r="T12" s="257"/>
      <c r="U12" s="259">
        <f t="shared" si="2"/>
        <v>0</v>
      </c>
      <c r="V12" s="259">
        <f t="shared" si="0"/>
        <v>0</v>
      </c>
      <c r="W12" s="260">
        <f t="shared" si="1"/>
        <v>0</v>
      </c>
      <c r="Y12" s="261">
        <f t="shared" si="3"/>
        <v>0</v>
      </c>
      <c r="Z12" s="224">
        <f t="shared" si="4"/>
        <v>0</v>
      </c>
      <c r="AA12" s="261">
        <f t="shared" si="5"/>
        <v>0</v>
      </c>
      <c r="AB12" s="224">
        <f t="shared" si="6"/>
        <v>0</v>
      </c>
      <c r="AC12" s="224">
        <f t="shared" si="7"/>
        <v>0</v>
      </c>
      <c r="AD12" s="261">
        <f t="shared" si="8"/>
        <v>0</v>
      </c>
      <c r="AE12" s="224">
        <f t="shared" si="9"/>
        <v>0</v>
      </c>
      <c r="AG12" s="224">
        <f t="shared" si="10"/>
        <v>0</v>
      </c>
      <c r="AH12" s="224">
        <f t="shared" si="11"/>
        <v>0</v>
      </c>
      <c r="AI12" s="262">
        <f t="shared" si="12"/>
        <v>0</v>
      </c>
    </row>
    <row r="13" spans="1:35" x14ac:dyDescent="0.3">
      <c r="A13" s="254">
        <v>4</v>
      </c>
      <c r="B13" s="257"/>
      <c r="C13" s="263"/>
      <c r="D13" s="263"/>
      <c r="E13" s="263"/>
      <c r="F13" s="263"/>
      <c r="G13" s="263"/>
      <c r="H13" s="263"/>
      <c r="I13" s="263"/>
      <c r="J13" s="263"/>
      <c r="K13" s="263"/>
      <c r="L13" s="263"/>
      <c r="M13" s="263"/>
      <c r="N13" s="263"/>
      <c r="O13" s="263"/>
      <c r="P13" s="263"/>
      <c r="Q13" s="258"/>
      <c r="R13" s="257"/>
      <c r="S13" s="257"/>
      <c r="T13" s="257"/>
      <c r="U13" s="259">
        <f t="shared" si="2"/>
        <v>0</v>
      </c>
      <c r="V13" s="259">
        <f t="shared" si="0"/>
        <v>0</v>
      </c>
      <c r="W13" s="260">
        <f t="shared" si="1"/>
        <v>0</v>
      </c>
      <c r="Y13" s="261">
        <f t="shared" si="3"/>
        <v>0</v>
      </c>
      <c r="Z13" s="224">
        <f t="shared" si="4"/>
        <v>0</v>
      </c>
      <c r="AA13" s="261">
        <f t="shared" si="5"/>
        <v>0</v>
      </c>
      <c r="AB13" s="224">
        <f t="shared" si="6"/>
        <v>0</v>
      </c>
      <c r="AC13" s="224">
        <f t="shared" si="7"/>
        <v>0</v>
      </c>
      <c r="AD13" s="261">
        <f t="shared" si="8"/>
        <v>0</v>
      </c>
      <c r="AE13" s="224">
        <f t="shared" si="9"/>
        <v>0</v>
      </c>
      <c r="AG13" s="224">
        <f t="shared" si="10"/>
        <v>0</v>
      </c>
      <c r="AH13" s="224">
        <f t="shared" si="11"/>
        <v>0</v>
      </c>
      <c r="AI13" s="262">
        <f t="shared" si="12"/>
        <v>0</v>
      </c>
    </row>
    <row r="14" spans="1:35" x14ac:dyDescent="0.3">
      <c r="A14" s="254">
        <v>5</v>
      </c>
      <c r="B14" s="257"/>
      <c r="C14" s="263"/>
      <c r="D14" s="263"/>
      <c r="E14" s="263"/>
      <c r="F14" s="263"/>
      <c r="G14" s="263"/>
      <c r="H14" s="263"/>
      <c r="I14" s="263"/>
      <c r="J14" s="263"/>
      <c r="K14" s="263"/>
      <c r="L14" s="263"/>
      <c r="M14" s="263"/>
      <c r="N14" s="263"/>
      <c r="O14" s="263"/>
      <c r="P14" s="263"/>
      <c r="Q14" s="256"/>
      <c r="R14" s="257"/>
      <c r="S14" s="257"/>
      <c r="T14" s="257"/>
      <c r="U14" s="259">
        <f t="shared" si="2"/>
        <v>0</v>
      </c>
      <c r="V14" s="259">
        <f t="shared" si="0"/>
        <v>0</v>
      </c>
      <c r="W14" s="260">
        <f t="shared" si="1"/>
        <v>0</v>
      </c>
      <c r="Y14" s="261">
        <f t="shared" si="3"/>
        <v>0</v>
      </c>
      <c r="Z14" s="224">
        <f t="shared" si="4"/>
        <v>0</v>
      </c>
      <c r="AA14" s="261">
        <f t="shared" si="5"/>
        <v>0</v>
      </c>
      <c r="AB14" s="224">
        <f t="shared" si="6"/>
        <v>0</v>
      </c>
      <c r="AC14" s="224">
        <f t="shared" si="7"/>
        <v>0</v>
      </c>
      <c r="AD14" s="261">
        <f t="shared" si="8"/>
        <v>0</v>
      </c>
      <c r="AE14" s="224">
        <f t="shared" si="9"/>
        <v>0</v>
      </c>
      <c r="AG14" s="224">
        <f t="shared" si="10"/>
        <v>0</v>
      </c>
      <c r="AH14" s="224">
        <f t="shared" si="11"/>
        <v>0</v>
      </c>
      <c r="AI14" s="262">
        <f t="shared" si="12"/>
        <v>0</v>
      </c>
    </row>
    <row r="15" spans="1:35" x14ac:dyDescent="0.3">
      <c r="A15" s="254">
        <v>6</v>
      </c>
      <c r="B15" s="257"/>
      <c r="C15" s="263"/>
      <c r="D15" s="263"/>
      <c r="E15" s="263"/>
      <c r="F15" s="263"/>
      <c r="G15" s="263"/>
      <c r="H15" s="263"/>
      <c r="I15" s="263"/>
      <c r="J15" s="263"/>
      <c r="K15" s="263"/>
      <c r="L15" s="263"/>
      <c r="M15" s="263"/>
      <c r="N15" s="263"/>
      <c r="O15" s="263"/>
      <c r="P15" s="263"/>
      <c r="Q15" s="265"/>
      <c r="R15" s="257"/>
      <c r="S15" s="257"/>
      <c r="T15" s="257"/>
      <c r="U15" s="259">
        <f t="shared" si="2"/>
        <v>0</v>
      </c>
      <c r="V15" s="259">
        <f t="shared" si="0"/>
        <v>0</v>
      </c>
      <c r="W15" s="260">
        <f t="shared" si="1"/>
        <v>0</v>
      </c>
      <c r="Y15" s="261">
        <f t="shared" si="3"/>
        <v>0</v>
      </c>
      <c r="Z15" s="224">
        <f t="shared" si="4"/>
        <v>0</v>
      </c>
      <c r="AA15" s="261">
        <f t="shared" si="5"/>
        <v>0</v>
      </c>
      <c r="AB15" s="224">
        <f t="shared" si="6"/>
        <v>0</v>
      </c>
      <c r="AC15" s="224">
        <f t="shared" si="7"/>
        <v>0</v>
      </c>
      <c r="AD15" s="261">
        <f t="shared" si="8"/>
        <v>0</v>
      </c>
      <c r="AE15" s="224">
        <f t="shared" si="9"/>
        <v>0</v>
      </c>
      <c r="AG15" s="224">
        <f t="shared" si="10"/>
        <v>0</v>
      </c>
      <c r="AH15" s="224">
        <f t="shared" si="11"/>
        <v>0</v>
      </c>
      <c r="AI15" s="262">
        <f t="shared" si="12"/>
        <v>0</v>
      </c>
    </row>
    <row r="16" spans="1:35" x14ac:dyDescent="0.3">
      <c r="A16" s="254">
        <v>7</v>
      </c>
      <c r="B16" s="257"/>
      <c r="C16" s="263"/>
      <c r="D16" s="263"/>
      <c r="E16" s="263"/>
      <c r="F16" s="263"/>
      <c r="G16" s="263"/>
      <c r="H16" s="263"/>
      <c r="I16" s="263"/>
      <c r="J16" s="263"/>
      <c r="K16" s="263"/>
      <c r="L16" s="263"/>
      <c r="M16" s="263"/>
      <c r="N16" s="263"/>
      <c r="O16" s="263"/>
      <c r="P16" s="263"/>
      <c r="Q16" s="265"/>
      <c r="R16" s="257"/>
      <c r="S16" s="257"/>
      <c r="T16" s="257"/>
      <c r="U16" s="259">
        <f t="shared" si="2"/>
        <v>0</v>
      </c>
      <c r="V16" s="259">
        <f t="shared" si="0"/>
        <v>0</v>
      </c>
      <c r="W16" s="260">
        <f t="shared" si="1"/>
        <v>0</v>
      </c>
      <c r="Y16" s="261">
        <f t="shared" si="3"/>
        <v>0</v>
      </c>
      <c r="Z16" s="224">
        <f t="shared" si="4"/>
        <v>0</v>
      </c>
      <c r="AA16" s="261">
        <f t="shared" si="5"/>
        <v>0</v>
      </c>
      <c r="AB16" s="224">
        <f t="shared" si="6"/>
        <v>0</v>
      </c>
      <c r="AC16" s="224">
        <f t="shared" si="7"/>
        <v>0</v>
      </c>
      <c r="AD16" s="261">
        <f t="shared" si="8"/>
        <v>0</v>
      </c>
      <c r="AE16" s="224">
        <f t="shared" si="9"/>
        <v>0</v>
      </c>
      <c r="AG16" s="224">
        <f t="shared" si="10"/>
        <v>0</v>
      </c>
      <c r="AH16" s="224">
        <f t="shared" si="11"/>
        <v>0</v>
      </c>
      <c r="AI16" s="262">
        <f t="shared" si="12"/>
        <v>0</v>
      </c>
    </row>
    <row r="17" spans="1:35" x14ac:dyDescent="0.3">
      <c r="A17" s="254">
        <v>8</v>
      </c>
      <c r="B17" s="257"/>
      <c r="C17" s="263"/>
      <c r="D17" s="263"/>
      <c r="E17" s="263"/>
      <c r="F17" s="263"/>
      <c r="G17" s="263"/>
      <c r="H17" s="263"/>
      <c r="I17" s="263"/>
      <c r="J17" s="263"/>
      <c r="K17" s="263"/>
      <c r="L17" s="263"/>
      <c r="M17" s="263"/>
      <c r="N17" s="263"/>
      <c r="O17" s="263"/>
      <c r="P17" s="263"/>
      <c r="Q17" s="265"/>
      <c r="R17" s="257"/>
      <c r="S17" s="257"/>
      <c r="T17" s="257"/>
      <c r="U17" s="259">
        <f t="shared" si="2"/>
        <v>0</v>
      </c>
      <c r="V17" s="259">
        <f t="shared" si="0"/>
        <v>0</v>
      </c>
      <c r="W17" s="260">
        <f t="shared" si="1"/>
        <v>0</v>
      </c>
      <c r="Y17" s="261">
        <f t="shared" si="3"/>
        <v>0</v>
      </c>
      <c r="Z17" s="224">
        <f t="shared" si="4"/>
        <v>0</v>
      </c>
      <c r="AA17" s="261">
        <f t="shared" si="5"/>
        <v>0</v>
      </c>
      <c r="AB17" s="224">
        <f t="shared" si="6"/>
        <v>0</v>
      </c>
      <c r="AC17" s="224">
        <f t="shared" si="7"/>
        <v>0</v>
      </c>
      <c r="AD17" s="261">
        <f t="shared" si="8"/>
        <v>0</v>
      </c>
      <c r="AE17" s="224">
        <f t="shared" si="9"/>
        <v>0</v>
      </c>
      <c r="AG17" s="224">
        <f t="shared" si="10"/>
        <v>0</v>
      </c>
      <c r="AH17" s="224">
        <f t="shared" si="11"/>
        <v>0</v>
      </c>
      <c r="AI17" s="262">
        <f t="shared" si="12"/>
        <v>0</v>
      </c>
    </row>
    <row r="18" spans="1:35" x14ac:dyDescent="0.3">
      <c r="A18" s="254">
        <v>9</v>
      </c>
      <c r="B18" s="257"/>
      <c r="C18" s="263"/>
      <c r="D18" s="263"/>
      <c r="E18" s="263"/>
      <c r="F18" s="263"/>
      <c r="G18" s="263"/>
      <c r="H18" s="263"/>
      <c r="I18" s="263"/>
      <c r="J18" s="263"/>
      <c r="K18" s="263"/>
      <c r="L18" s="263"/>
      <c r="M18" s="263"/>
      <c r="N18" s="263"/>
      <c r="O18" s="263"/>
      <c r="P18" s="263"/>
      <c r="Q18" s="265"/>
      <c r="R18" s="257"/>
      <c r="S18" s="257"/>
      <c r="T18" s="257"/>
      <c r="U18" s="259">
        <f t="shared" si="2"/>
        <v>0</v>
      </c>
      <c r="V18" s="259">
        <f t="shared" si="0"/>
        <v>0</v>
      </c>
      <c r="W18" s="260">
        <f t="shared" si="1"/>
        <v>0</v>
      </c>
      <c r="Y18" s="261">
        <f t="shared" si="3"/>
        <v>0</v>
      </c>
      <c r="Z18" s="224">
        <f t="shared" si="4"/>
        <v>0</v>
      </c>
      <c r="AA18" s="261">
        <f t="shared" si="5"/>
        <v>0</v>
      </c>
      <c r="AB18" s="224">
        <f t="shared" si="6"/>
        <v>0</v>
      </c>
      <c r="AC18" s="224">
        <f t="shared" si="7"/>
        <v>0</v>
      </c>
      <c r="AD18" s="261">
        <f t="shared" si="8"/>
        <v>0</v>
      </c>
      <c r="AE18" s="224">
        <f t="shared" si="9"/>
        <v>0</v>
      </c>
      <c r="AG18" s="224">
        <f t="shared" si="10"/>
        <v>0</v>
      </c>
      <c r="AH18" s="224">
        <f t="shared" si="11"/>
        <v>0</v>
      </c>
      <c r="AI18" s="262">
        <f t="shared" si="12"/>
        <v>0</v>
      </c>
    </row>
    <row r="19" spans="1:35" x14ac:dyDescent="0.3">
      <c r="A19" s="254">
        <v>10</v>
      </c>
      <c r="B19" s="257"/>
      <c r="C19" s="263"/>
      <c r="D19" s="263"/>
      <c r="E19" s="263"/>
      <c r="F19" s="263"/>
      <c r="G19" s="263"/>
      <c r="H19" s="263"/>
      <c r="I19" s="263"/>
      <c r="J19" s="263"/>
      <c r="K19" s="263"/>
      <c r="L19" s="263"/>
      <c r="M19" s="263"/>
      <c r="N19" s="263"/>
      <c r="O19" s="263"/>
      <c r="P19" s="263"/>
      <c r="Q19" s="265"/>
      <c r="R19" s="257"/>
      <c r="S19" s="257"/>
      <c r="T19" s="257"/>
      <c r="U19" s="259">
        <f t="shared" si="2"/>
        <v>0</v>
      </c>
      <c r="V19" s="259">
        <f t="shared" si="0"/>
        <v>0</v>
      </c>
      <c r="W19" s="260">
        <f t="shared" si="1"/>
        <v>0</v>
      </c>
      <c r="Y19" s="261">
        <f t="shared" si="3"/>
        <v>0</v>
      </c>
      <c r="Z19" s="224">
        <f t="shared" si="4"/>
        <v>0</v>
      </c>
      <c r="AA19" s="261">
        <f t="shared" si="5"/>
        <v>0</v>
      </c>
      <c r="AB19" s="224">
        <f t="shared" si="6"/>
        <v>0</v>
      </c>
      <c r="AC19" s="224">
        <f t="shared" si="7"/>
        <v>0</v>
      </c>
      <c r="AD19" s="261">
        <f t="shared" si="8"/>
        <v>0</v>
      </c>
      <c r="AE19" s="224">
        <f t="shared" si="9"/>
        <v>0</v>
      </c>
      <c r="AG19" s="224">
        <f t="shared" si="10"/>
        <v>0</v>
      </c>
      <c r="AH19" s="224">
        <f t="shared" si="11"/>
        <v>0</v>
      </c>
      <c r="AI19" s="262">
        <f t="shared" si="12"/>
        <v>0</v>
      </c>
    </row>
    <row r="20" spans="1:35" x14ac:dyDescent="0.3">
      <c r="A20" s="254">
        <v>11</v>
      </c>
      <c r="B20" s="257"/>
      <c r="C20" s="263"/>
      <c r="D20" s="263"/>
      <c r="E20" s="263"/>
      <c r="F20" s="263"/>
      <c r="G20" s="263"/>
      <c r="H20" s="263"/>
      <c r="I20" s="263"/>
      <c r="J20" s="263"/>
      <c r="K20" s="263"/>
      <c r="L20" s="263"/>
      <c r="M20" s="263"/>
      <c r="N20" s="263"/>
      <c r="O20" s="263"/>
      <c r="P20" s="263"/>
      <c r="Q20" s="265"/>
      <c r="R20" s="257"/>
      <c r="S20" s="257"/>
      <c r="T20" s="257"/>
      <c r="U20" s="259">
        <f t="shared" si="2"/>
        <v>0</v>
      </c>
      <c r="V20" s="259">
        <f t="shared" si="0"/>
        <v>0</v>
      </c>
      <c r="W20" s="260">
        <f t="shared" si="1"/>
        <v>0</v>
      </c>
      <c r="Y20" s="261">
        <f t="shared" si="3"/>
        <v>0</v>
      </c>
      <c r="Z20" s="224">
        <f t="shared" si="4"/>
        <v>0</v>
      </c>
      <c r="AA20" s="261">
        <f t="shared" si="5"/>
        <v>0</v>
      </c>
      <c r="AB20" s="224">
        <f t="shared" si="6"/>
        <v>0</v>
      </c>
      <c r="AC20" s="224">
        <f t="shared" si="7"/>
        <v>0</v>
      </c>
      <c r="AD20" s="261">
        <f t="shared" si="8"/>
        <v>0</v>
      </c>
      <c r="AE20" s="224">
        <f t="shared" si="9"/>
        <v>0</v>
      </c>
      <c r="AG20" s="224">
        <f t="shared" si="10"/>
        <v>0</v>
      </c>
      <c r="AH20" s="224">
        <f t="shared" si="11"/>
        <v>0</v>
      </c>
      <c r="AI20" s="262">
        <f t="shared" si="12"/>
        <v>0</v>
      </c>
    </row>
    <row r="21" spans="1:35" s="225" customFormat="1" x14ac:dyDescent="0.3">
      <c r="A21" s="266"/>
      <c r="B21" s="267" t="s">
        <v>4</v>
      </c>
      <c r="C21" s="268">
        <f>SUM(C10:C20)</f>
        <v>0</v>
      </c>
      <c r="D21" s="269" t="e">
        <f>Y21/C21</f>
        <v>#DIV/0!</v>
      </c>
      <c r="E21" s="268">
        <f t="shared" ref="E21:O21" si="13">SUM(E10:E20)</f>
        <v>0</v>
      </c>
      <c r="F21" s="269" t="e">
        <f>AA21/E21</f>
        <v>#DIV/0!</v>
      </c>
      <c r="G21" s="268">
        <f t="shared" si="13"/>
        <v>0</v>
      </c>
      <c r="H21" s="269" t="e">
        <f>AC21/G21</f>
        <v>#DIV/0!</v>
      </c>
      <c r="I21" s="268">
        <f t="shared" si="13"/>
        <v>0</v>
      </c>
      <c r="J21" s="269" t="e">
        <f>AE21/I21</f>
        <v>#DIV/0!</v>
      </c>
      <c r="K21" s="268">
        <f t="shared" si="13"/>
        <v>0</v>
      </c>
      <c r="L21" s="269" t="e">
        <f>AG21/K21</f>
        <v>#DIV/0!</v>
      </c>
      <c r="M21" s="268">
        <f t="shared" si="13"/>
        <v>0</v>
      </c>
      <c r="N21" s="269" t="e">
        <f>AI21/M21</f>
        <v>#DIV/0!</v>
      </c>
      <c r="O21" s="268">
        <f t="shared" si="13"/>
        <v>0</v>
      </c>
      <c r="P21" s="269" t="e">
        <f>AK21/O21</f>
        <v>#DIV/0!</v>
      </c>
      <c r="Q21" s="265"/>
      <c r="R21" s="257"/>
      <c r="S21" s="257"/>
      <c r="T21" s="257"/>
      <c r="U21" s="270">
        <f>V21+W21</f>
        <v>0</v>
      </c>
      <c r="V21" s="270">
        <f>SUM(V10:V20)</f>
        <v>0</v>
      </c>
      <c r="W21" s="271">
        <f t="shared" ref="W21" si="14">(Q21*1490*50%*8)+((R21*1490*70%*8)+ (R21*1490*50%*4))+((S21*1490*8)+(S21*1490*70%*4))</f>
        <v>0</v>
      </c>
      <c r="Y21" s="272">
        <f>SUM(Y10:Y20)</f>
        <v>0</v>
      </c>
      <c r="Z21" s="225">
        <f t="shared" ref="Z21:AE21" si="15">SUM(Z10:Z20)</f>
        <v>0</v>
      </c>
      <c r="AA21" s="272">
        <f t="shared" si="15"/>
        <v>0</v>
      </c>
      <c r="AB21" s="225">
        <f t="shared" si="15"/>
        <v>0</v>
      </c>
      <c r="AC21" s="225">
        <f t="shared" si="15"/>
        <v>0</v>
      </c>
      <c r="AD21" s="272">
        <f t="shared" si="15"/>
        <v>0</v>
      </c>
      <c r="AE21" s="225">
        <f t="shared" si="15"/>
        <v>0</v>
      </c>
    </row>
    <row r="22" spans="1:35" x14ac:dyDescent="0.3">
      <c r="Q22" s="273"/>
    </row>
    <row r="23" spans="1:35" s="274" customFormat="1" x14ac:dyDescent="0.3">
      <c r="U23" s="275" t="s">
        <v>233</v>
      </c>
    </row>
    <row r="24" spans="1:35" s="276" customFormat="1" x14ac:dyDescent="0.3">
      <c r="D24" s="276" t="s">
        <v>212</v>
      </c>
      <c r="U24" s="277" t="s">
        <v>230</v>
      </c>
    </row>
    <row r="25" spans="1:35" s="278" customFormat="1" ht="15" x14ac:dyDescent="0.25"/>
    <row r="26" spans="1:35" s="278" customFormat="1" ht="15" x14ac:dyDescent="0.25"/>
    <row r="27" spans="1:35" s="278" customFormat="1" ht="15" x14ac:dyDescent="0.25"/>
    <row r="28" spans="1:35" s="278" customFormat="1" ht="15" x14ac:dyDescent="0.25"/>
    <row r="29" spans="1:35" s="278" customFormat="1" ht="15" x14ac:dyDescent="0.25"/>
    <row r="30" spans="1:35" s="276" customFormat="1" x14ac:dyDescent="0.3">
      <c r="D30" s="276" t="str">
        <f>'[1]01-SL HS-Truong-Lop'!$D$32</f>
        <v>Họ và tên</v>
      </c>
      <c r="U30" s="276" t="str">
        <f>'[1]01-SL HS-Truong-Lop'!$W$32</f>
        <v>Họ và tên</v>
      </c>
    </row>
    <row r="31" spans="1:35" ht="16.2" x14ac:dyDescent="0.35">
      <c r="A31" s="279" t="s">
        <v>51</v>
      </c>
      <c r="Q31" s="273"/>
    </row>
    <row r="32" spans="1:35" ht="16.2" x14ac:dyDescent="0.35">
      <c r="A32" s="280" t="s">
        <v>258</v>
      </c>
      <c r="Q32" s="273"/>
    </row>
    <row r="33" spans="1:23" ht="39" customHeight="1" x14ac:dyDescent="0.3">
      <c r="A33" s="281" t="s">
        <v>193</v>
      </c>
      <c r="B33" s="281"/>
      <c r="C33" s="281"/>
      <c r="D33" s="281"/>
      <c r="E33" s="281"/>
      <c r="F33" s="281"/>
      <c r="G33" s="281"/>
      <c r="H33" s="281"/>
      <c r="I33" s="281"/>
      <c r="J33" s="281"/>
      <c r="K33" s="281"/>
      <c r="L33" s="281"/>
      <c r="M33" s="281"/>
      <c r="N33" s="281"/>
      <c r="O33" s="281"/>
      <c r="P33" s="281"/>
      <c r="Q33" s="281"/>
      <c r="R33" s="281"/>
      <c r="S33" s="281"/>
      <c r="T33" s="281"/>
      <c r="U33" s="281"/>
      <c r="V33" s="281"/>
      <c r="W33" s="281"/>
    </row>
    <row r="34" spans="1:23" ht="18" customHeight="1" x14ac:dyDescent="0.3">
      <c r="A34" s="282" t="s">
        <v>52</v>
      </c>
      <c r="Q34" s="273"/>
    </row>
    <row r="35" spans="1:23" x14ac:dyDescent="0.3">
      <c r="A35" s="282" t="s">
        <v>53</v>
      </c>
      <c r="Q35" s="273"/>
      <c r="R35" s="225"/>
      <c r="S35" s="225"/>
      <c r="T35" s="225"/>
      <c r="U35" s="225"/>
      <c r="V35" s="225"/>
      <c r="W35" s="225"/>
    </row>
    <row r="36" spans="1:23" x14ac:dyDescent="0.3">
      <c r="A36" s="282" t="s">
        <v>54</v>
      </c>
    </row>
    <row r="37" spans="1:23" x14ac:dyDescent="0.3">
      <c r="A37" s="282" t="s">
        <v>55</v>
      </c>
    </row>
    <row r="38" spans="1:23" x14ac:dyDescent="0.3">
      <c r="A38" s="283" t="s">
        <v>56</v>
      </c>
    </row>
    <row r="39" spans="1:23" x14ac:dyDescent="0.3">
      <c r="A39" s="282" t="s">
        <v>57</v>
      </c>
    </row>
    <row r="40" spans="1:23" x14ac:dyDescent="0.3">
      <c r="A40" s="282" t="s">
        <v>58</v>
      </c>
    </row>
    <row r="41" spans="1:23" ht="21.75" customHeight="1" x14ac:dyDescent="0.3"/>
    <row r="42" spans="1:23" ht="21" customHeight="1" x14ac:dyDescent="0.3"/>
    <row r="46" spans="1:23" x14ac:dyDescent="0.3">
      <c r="Q46" s="284"/>
    </row>
    <row r="47" spans="1:23" x14ac:dyDescent="0.3">
      <c r="Q47" s="13"/>
    </row>
    <row r="48" spans="1:23" x14ac:dyDescent="0.3">
      <c r="Q48" s="13"/>
    </row>
  </sheetData>
  <mergeCells count="25">
    <mergeCell ref="A33:W33"/>
    <mergeCell ref="U7:U8"/>
    <mergeCell ref="V7:V8"/>
    <mergeCell ref="W7:W8"/>
    <mergeCell ref="C7:D7"/>
    <mergeCell ref="K6:L7"/>
    <mergeCell ref="M6:P6"/>
    <mergeCell ref="Q6:T7"/>
    <mergeCell ref="U6:W6"/>
    <mergeCell ref="E7:F7"/>
    <mergeCell ref="AG7:AI7"/>
    <mergeCell ref="G7:H7"/>
    <mergeCell ref="I7:J7"/>
    <mergeCell ref="M7:N7"/>
    <mergeCell ref="O7:P7"/>
    <mergeCell ref="AD6:AE6"/>
    <mergeCell ref="Y6:Z6"/>
    <mergeCell ref="AA6:AB6"/>
    <mergeCell ref="AC6:AC7"/>
    <mergeCell ref="G6:J6"/>
    <mergeCell ref="U1:V1"/>
    <mergeCell ref="A4:W4"/>
    <mergeCell ref="A6:A8"/>
    <mergeCell ref="B6:B8"/>
    <mergeCell ref="C6:F6"/>
  </mergeCells>
  <printOptions horizontalCentered="1"/>
  <pageMargins left="0.47244094488188981" right="0.31496062992125984" top="0.39370078740157483" bottom="0.31496062992125984"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N22"/>
  <sheetViews>
    <sheetView zoomScale="80" zoomScaleNormal="80" workbookViewId="0">
      <selection activeCell="K7" sqref="K7"/>
    </sheetView>
  </sheetViews>
  <sheetFormatPr defaultColWidth="0" defaultRowHeight="18" x14ac:dyDescent="0.35"/>
  <cols>
    <col min="1" max="1" width="5.59765625" style="1" customWidth="1"/>
    <col min="2" max="2" width="22.296875" style="1" customWidth="1"/>
    <col min="3" max="3" width="23.59765625" style="1" customWidth="1"/>
    <col min="4" max="4" width="21.3984375" style="1" customWidth="1"/>
    <col min="5" max="5" width="19.3984375" style="1" customWidth="1"/>
    <col min="6" max="6" width="9.765625E-2" style="1" customWidth="1"/>
    <col min="7" max="9" width="12.296875" style="1" customWidth="1"/>
    <col min="10" max="11" width="20.296875" style="1" customWidth="1"/>
    <col min="12" max="12" width="21.8984375" style="1" customWidth="1"/>
    <col min="13" max="13" width="13" style="1" customWidth="1"/>
    <col min="14" max="14" width="20.69921875" style="2" customWidth="1"/>
    <col min="15" max="249" width="9.09765625" style="1" customWidth="1"/>
    <col min="250" max="250" width="5.59765625" style="1" customWidth="1"/>
    <col min="251" max="251" width="20.59765625" style="1" customWidth="1"/>
    <col min="252" max="252" width="26.296875" style="1" customWidth="1"/>
    <col min="253" max="254" width="0" style="1" hidden="1" customWidth="1"/>
    <col min="255" max="255" width="21" style="1" customWidth="1"/>
    <col min="256" max="16384" width="0" style="1" hidden="1"/>
  </cols>
  <sheetData>
    <row r="1" spans="1:14" s="8" customFormat="1" x14ac:dyDescent="0.35">
      <c r="A1" s="1" t="str">
        <f>'[1]01-SL HS-Truong-Lop'!$A$1</f>
        <v>UỶ BAN NHÂN DÂN QUẬN _______</v>
      </c>
      <c r="M1" s="183" t="s">
        <v>71</v>
      </c>
      <c r="N1" s="183"/>
    </row>
    <row r="2" spans="1:14" x14ac:dyDescent="0.35">
      <c r="A2" s="4" t="str">
        <f>'[1]01-SL HS-Truong-Lop'!$A$2</f>
        <v>PHÒNG GIÁO DỤC VÀ ĐÀO TẠO _______</v>
      </c>
      <c r="B2" s="2"/>
      <c r="C2" s="2"/>
    </row>
    <row r="3" spans="1:14" ht="72" customHeight="1" x14ac:dyDescent="0.35">
      <c r="A3" s="185" t="s">
        <v>234</v>
      </c>
      <c r="B3" s="185"/>
      <c r="C3" s="185"/>
      <c r="D3" s="185"/>
      <c r="E3" s="185"/>
      <c r="F3" s="185"/>
      <c r="G3" s="185"/>
      <c r="H3" s="185"/>
      <c r="I3" s="185"/>
      <c r="J3" s="185"/>
      <c r="K3" s="185"/>
      <c r="L3" s="185"/>
      <c r="M3" s="185"/>
      <c r="N3" s="185"/>
    </row>
    <row r="4" spans="1:14" ht="26.25" customHeight="1" x14ac:dyDescent="0.35">
      <c r="A4" s="182" t="s">
        <v>235</v>
      </c>
      <c r="B4" s="182"/>
      <c r="C4" s="182"/>
      <c r="D4" s="182"/>
      <c r="E4" s="182"/>
      <c r="F4" s="182"/>
      <c r="G4" s="182"/>
      <c r="H4" s="182"/>
      <c r="I4" s="182"/>
      <c r="J4" s="182"/>
      <c r="K4" s="182"/>
      <c r="L4" s="182"/>
      <c r="M4" s="182"/>
      <c r="N4" s="182"/>
    </row>
    <row r="5" spans="1:14" ht="46.2" customHeight="1" x14ac:dyDescent="0.35">
      <c r="A5" s="184" t="s">
        <v>2</v>
      </c>
      <c r="B5" s="181" t="s">
        <v>194</v>
      </c>
      <c r="C5" s="181" t="s">
        <v>61</v>
      </c>
      <c r="D5" s="186" t="s">
        <v>176</v>
      </c>
      <c r="E5" s="179" t="s">
        <v>63</v>
      </c>
      <c r="F5" s="180" t="s">
        <v>62</v>
      </c>
      <c r="G5" s="181" t="s">
        <v>102</v>
      </c>
      <c r="H5" s="181"/>
      <c r="I5" s="181"/>
      <c r="J5" s="184" t="s">
        <v>64</v>
      </c>
      <c r="K5" s="184"/>
      <c r="L5" s="184"/>
      <c r="M5" s="184"/>
      <c r="N5" s="184"/>
    </row>
    <row r="6" spans="1:14" ht="71.25" customHeight="1" x14ac:dyDescent="0.35">
      <c r="A6" s="184"/>
      <c r="B6" s="181"/>
      <c r="C6" s="181"/>
      <c r="D6" s="186"/>
      <c r="E6" s="179"/>
      <c r="F6" s="180"/>
      <c r="G6" s="15" t="s">
        <v>65</v>
      </c>
      <c r="H6" s="16" t="s">
        <v>66</v>
      </c>
      <c r="I6" s="16" t="s">
        <v>67</v>
      </c>
      <c r="J6" s="17" t="s">
        <v>199</v>
      </c>
      <c r="K6" s="17" t="s">
        <v>200</v>
      </c>
      <c r="L6" s="15" t="s">
        <v>201</v>
      </c>
      <c r="M6" s="15" t="s">
        <v>68</v>
      </c>
      <c r="N6" s="15" t="s">
        <v>23</v>
      </c>
    </row>
    <row r="7" spans="1:14" s="105" customFormat="1" ht="59.4" customHeight="1" x14ac:dyDescent="0.3">
      <c r="A7" s="98"/>
      <c r="B7" s="99"/>
      <c r="C7" s="100" t="s">
        <v>28</v>
      </c>
      <c r="D7" s="101" t="s">
        <v>29</v>
      </c>
      <c r="E7" s="102" t="s">
        <v>30</v>
      </c>
      <c r="F7" s="103" t="s">
        <v>196</v>
      </c>
      <c r="G7" s="100" t="s">
        <v>31</v>
      </c>
      <c r="H7" s="104" t="s">
        <v>32</v>
      </c>
      <c r="I7" s="104" t="s">
        <v>33</v>
      </c>
      <c r="J7" s="100" t="s">
        <v>195</v>
      </c>
      <c r="K7" s="100" t="s">
        <v>197</v>
      </c>
      <c r="L7" s="100" t="s">
        <v>198</v>
      </c>
      <c r="M7" s="100" t="s">
        <v>37</v>
      </c>
      <c r="N7" s="100" t="s">
        <v>202</v>
      </c>
    </row>
    <row r="8" spans="1:14" ht="27" customHeight="1" x14ac:dyDescent="0.35">
      <c r="A8" s="12">
        <v>1</v>
      </c>
      <c r="B8" s="18" t="s">
        <v>69</v>
      </c>
      <c r="C8" s="20"/>
      <c r="D8" s="19"/>
      <c r="E8" s="28"/>
      <c r="F8" s="27" t="e">
        <f>#REF!-E8</f>
        <v>#REF!</v>
      </c>
      <c r="G8" s="20"/>
      <c r="H8" s="21"/>
      <c r="I8" s="21"/>
      <c r="J8" s="18">
        <f>C8*4680*50%*9</f>
        <v>0</v>
      </c>
      <c r="K8" s="18">
        <f>D8*4680*9</f>
        <v>0</v>
      </c>
      <c r="L8" s="18">
        <f>E8*650*9</f>
        <v>0</v>
      </c>
      <c r="M8" s="18">
        <f>(G8*550*12)+(H8*900*12)+(I8*1500*12)</f>
        <v>0</v>
      </c>
      <c r="N8" s="45">
        <f>SUM(J8:M8)</f>
        <v>0</v>
      </c>
    </row>
    <row r="9" spans="1:14" ht="27" customHeight="1" x14ac:dyDescent="0.35">
      <c r="A9" s="12">
        <v>2</v>
      </c>
      <c r="B9" s="18" t="s">
        <v>69</v>
      </c>
      <c r="C9" s="20"/>
      <c r="D9" s="19"/>
      <c r="E9" s="28"/>
      <c r="F9" s="27" t="e">
        <f>#REF!-E9</f>
        <v>#REF!</v>
      </c>
      <c r="G9" s="20"/>
      <c r="H9" s="21"/>
      <c r="I9" s="21"/>
      <c r="J9" s="18">
        <f>C9*4680*50%*9</f>
        <v>0</v>
      </c>
      <c r="K9" s="18">
        <f>D9*4680*9</f>
        <v>0</v>
      </c>
      <c r="L9" s="18">
        <f>E9*650*9</f>
        <v>0</v>
      </c>
      <c r="M9" s="18">
        <f>(G9*550*12)+(H9*900*12)+(I9*1500*12)</f>
        <v>0</v>
      </c>
      <c r="N9" s="45">
        <f>SUM(J9:M9)</f>
        <v>0</v>
      </c>
    </row>
    <row r="10" spans="1:14" ht="27" customHeight="1" x14ac:dyDescent="0.35">
      <c r="A10" s="12">
        <v>3</v>
      </c>
      <c r="B10" s="18" t="s">
        <v>69</v>
      </c>
      <c r="C10" s="20"/>
      <c r="D10" s="19"/>
      <c r="E10" s="28"/>
      <c r="F10" s="26" t="e">
        <f>#REF!-E10</f>
        <v>#REF!</v>
      </c>
      <c r="G10" s="20"/>
      <c r="H10" s="21"/>
      <c r="I10" s="21"/>
      <c r="J10" s="18">
        <f>C10*4680*50%*9</f>
        <v>0</v>
      </c>
      <c r="K10" s="18">
        <f>D10*4680*9</f>
        <v>0</v>
      </c>
      <c r="L10" s="18">
        <f>E10*650*9</f>
        <v>0</v>
      </c>
      <c r="M10" s="18">
        <f>(G10*550*12)+(H10*900*12)+(I10*1500*12)</f>
        <v>0</v>
      </c>
      <c r="N10" s="45">
        <f>SUM(J10:M10)</f>
        <v>0</v>
      </c>
    </row>
    <row r="11" spans="1:14" ht="27" customHeight="1" x14ac:dyDescent="0.35">
      <c r="A11" s="12">
        <v>4</v>
      </c>
      <c r="B11" s="18" t="s">
        <v>69</v>
      </c>
      <c r="C11" s="20"/>
      <c r="D11" s="19"/>
      <c r="E11" s="28"/>
      <c r="F11" s="26" t="e">
        <f>#REF!-E11</f>
        <v>#REF!</v>
      </c>
      <c r="G11" s="20"/>
      <c r="H11" s="21"/>
      <c r="I11" s="21"/>
      <c r="J11" s="18">
        <f>C11*4680*50%*9</f>
        <v>0</v>
      </c>
      <c r="K11" s="18">
        <f>D11*4680*9</f>
        <v>0</v>
      </c>
      <c r="L11" s="18">
        <f>E11*650*9</f>
        <v>0</v>
      </c>
      <c r="M11" s="18">
        <f>(G11*550*12)+(H11*900*12)+(I11*1500*12)</f>
        <v>0</v>
      </c>
      <c r="N11" s="45">
        <f>SUM(J11:M11)</f>
        <v>0</v>
      </c>
    </row>
    <row r="12" spans="1:14" ht="27" customHeight="1" x14ac:dyDescent="0.35">
      <c r="A12" s="12">
        <v>5</v>
      </c>
      <c r="B12" s="18" t="s">
        <v>8</v>
      </c>
      <c r="C12" s="20"/>
      <c r="D12" s="19"/>
      <c r="E12" s="28"/>
      <c r="F12" s="27" t="e">
        <f>#REF!-E12</f>
        <v>#REF!</v>
      </c>
      <c r="G12" s="20"/>
      <c r="H12" s="21"/>
      <c r="I12" s="21"/>
      <c r="J12" s="18">
        <f>C12*4680*50%*9</f>
        <v>0</v>
      </c>
      <c r="K12" s="18">
        <f>D12*4680*9</f>
        <v>0</v>
      </c>
      <c r="L12" s="18">
        <f>E12*650*9</f>
        <v>0</v>
      </c>
      <c r="M12" s="18">
        <f>(G12*550*12)+(H12*900*12)+(I12*1500*12)</f>
        <v>0</v>
      </c>
      <c r="N12" s="45">
        <f>SUM(J12:M12)</f>
        <v>0</v>
      </c>
    </row>
    <row r="13" spans="1:14" ht="27" customHeight="1" x14ac:dyDescent="0.35">
      <c r="A13" s="22"/>
      <c r="B13" s="23" t="s">
        <v>70</v>
      </c>
      <c r="C13" s="24">
        <f t="shared" ref="C13:M13" si="0">SUM(C8:C12)</f>
        <v>0</v>
      </c>
      <c r="D13" s="25">
        <f t="shared" si="0"/>
        <v>0</v>
      </c>
      <c r="E13" s="30">
        <f t="shared" si="0"/>
        <v>0</v>
      </c>
      <c r="F13" s="29" t="e">
        <f t="shared" si="0"/>
        <v>#REF!</v>
      </c>
      <c r="G13" s="24">
        <f t="shared" si="0"/>
        <v>0</v>
      </c>
      <c r="H13" s="24">
        <f t="shared" si="0"/>
        <v>0</v>
      </c>
      <c r="I13" s="24">
        <f t="shared" si="0"/>
        <v>0</v>
      </c>
      <c r="J13" s="24">
        <f t="shared" si="0"/>
        <v>0</v>
      </c>
      <c r="K13" s="24">
        <f t="shared" si="0"/>
        <v>0</v>
      </c>
      <c r="L13" s="24">
        <f t="shared" si="0"/>
        <v>0</v>
      </c>
      <c r="M13" s="24">
        <f t="shared" si="0"/>
        <v>0</v>
      </c>
      <c r="N13" s="24">
        <f>SUM(N8:N12)</f>
        <v>0</v>
      </c>
    </row>
    <row r="15" spans="1:14" s="125" customFormat="1" ht="21" x14ac:dyDescent="0.4">
      <c r="K15" s="148" t="s">
        <v>233</v>
      </c>
    </row>
    <row r="16" spans="1:14" s="126" customFormat="1" ht="20.399999999999999" x14ac:dyDescent="0.35">
      <c r="D16" s="126" t="s">
        <v>212</v>
      </c>
      <c r="K16" s="149" t="s">
        <v>230</v>
      </c>
    </row>
    <row r="17" spans="4:11" s="11" customFormat="1" ht="17.399999999999999" x14ac:dyDescent="0.3"/>
    <row r="18" spans="4:11" s="11" customFormat="1" ht="17.399999999999999" x14ac:dyDescent="0.3"/>
    <row r="19" spans="4:11" s="11" customFormat="1" ht="17.399999999999999" x14ac:dyDescent="0.3"/>
    <row r="20" spans="4:11" s="11" customFormat="1" ht="17.399999999999999" x14ac:dyDescent="0.3"/>
    <row r="21" spans="4:11" s="11" customFormat="1" ht="17.399999999999999" x14ac:dyDescent="0.3"/>
    <row r="22" spans="4:11" s="126" customFormat="1" ht="20.399999999999999" x14ac:dyDescent="0.35">
      <c r="D22" s="126" t="str">
        <f>'[1]01-SL HS-Truong-Lop'!$D$32</f>
        <v>Họ và tên</v>
      </c>
      <c r="K22" s="126" t="str">
        <f>'[1]01-SL HS-Truong-Lop'!$W$32</f>
        <v>Họ và tên</v>
      </c>
    </row>
  </sheetData>
  <mergeCells count="11">
    <mergeCell ref="E5:E6"/>
    <mergeCell ref="F5:F6"/>
    <mergeCell ref="G5:I5"/>
    <mergeCell ref="A4:N4"/>
    <mergeCell ref="M1:N1"/>
    <mergeCell ref="J5:N5"/>
    <mergeCell ref="A3:N3"/>
    <mergeCell ref="A5:A6"/>
    <mergeCell ref="B5:B6"/>
    <mergeCell ref="C5:C6"/>
    <mergeCell ref="D5:D6"/>
  </mergeCells>
  <printOptions horizontalCentered="1"/>
  <pageMargins left="0.39370078740157483" right="0.19685039370078741" top="0.47244094488188981" bottom="0.39370078740157483" header="0.31496062992125984" footer="0.31496062992125984"/>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Q40"/>
  <sheetViews>
    <sheetView topLeftCell="A4" zoomScale="90" zoomScaleNormal="90" workbookViewId="0">
      <selection activeCell="M14" sqref="M14"/>
    </sheetView>
  </sheetViews>
  <sheetFormatPr defaultColWidth="9" defaultRowHeight="13.8" x14ac:dyDescent="0.25"/>
  <cols>
    <col min="1" max="1" width="4.8984375" style="5" customWidth="1"/>
    <col min="2" max="2" width="29.69921875" style="5" customWidth="1"/>
    <col min="3" max="3" width="12.09765625" style="5" customWidth="1"/>
    <col min="4" max="4" width="10.59765625" style="5" customWidth="1"/>
    <col min="5" max="5" width="8" style="5" customWidth="1"/>
    <col min="6" max="6" width="9" style="5"/>
    <col min="7" max="7" width="12.59765625" style="5" customWidth="1"/>
    <col min="8" max="8" width="10.59765625" style="5" customWidth="1"/>
    <col min="9" max="9" width="11.8984375" style="5" customWidth="1"/>
    <col min="10" max="10" width="9.8984375" style="5" customWidth="1"/>
    <col min="11" max="11" width="10.69921875" style="5" customWidth="1"/>
    <col min="12" max="12" width="11.8984375" style="5" customWidth="1"/>
    <col min="13" max="13" width="16.69921875" style="5" customWidth="1"/>
    <col min="14" max="14" width="17.09765625" style="5" customWidth="1"/>
    <col min="15" max="15" width="18.59765625" style="5" customWidth="1"/>
    <col min="16" max="17" width="0" style="5" hidden="1" customWidth="1"/>
    <col min="18" max="16384" width="9" style="5"/>
  </cols>
  <sheetData>
    <row r="1" spans="1:17" ht="21.75" customHeight="1" x14ac:dyDescent="0.35">
      <c r="A1" s="1" t="str">
        <f>'[1]01-SL HS-Truong-Lop'!$A$1</f>
        <v>UỶ BAN NHÂN DÂN QUẬN _______</v>
      </c>
      <c r="B1" s="39"/>
      <c r="C1" s="39"/>
      <c r="D1" s="39"/>
      <c r="E1" s="31"/>
      <c r="F1" s="31"/>
      <c r="G1" s="10"/>
      <c r="H1" s="10"/>
      <c r="I1" s="10"/>
      <c r="J1" s="10"/>
      <c r="K1" s="10"/>
      <c r="L1" s="10"/>
      <c r="M1" s="10"/>
      <c r="N1" s="10"/>
      <c r="O1" s="14" t="s">
        <v>71</v>
      </c>
    </row>
    <row r="2" spans="1:17" ht="17.399999999999999" x14ac:dyDescent="0.3">
      <c r="A2" s="4" t="str">
        <f>'[1]01-SL HS-Truong-Lop'!$A$2</f>
        <v>PHÒNG GIÁO DỤC VÀ ĐÀO TẠO _______</v>
      </c>
      <c r="B2" s="106"/>
      <c r="C2" s="106"/>
      <c r="D2" s="106"/>
      <c r="E2" s="31"/>
      <c r="F2" s="31"/>
      <c r="G2" s="10"/>
      <c r="H2" s="10"/>
      <c r="I2" s="10"/>
      <c r="J2" s="10"/>
      <c r="K2" s="10"/>
      <c r="L2" s="10"/>
      <c r="M2" s="10"/>
      <c r="N2" s="10"/>
    </row>
    <row r="3" spans="1:17" ht="79.5" customHeight="1" x14ac:dyDescent="0.25">
      <c r="A3" s="190" t="s">
        <v>236</v>
      </c>
      <c r="B3" s="190"/>
      <c r="C3" s="190"/>
      <c r="D3" s="190"/>
      <c r="E3" s="190"/>
      <c r="F3" s="190"/>
      <c r="G3" s="190"/>
      <c r="H3" s="190"/>
      <c r="I3" s="190"/>
      <c r="J3" s="190"/>
      <c r="K3" s="190"/>
      <c r="L3" s="190"/>
      <c r="M3" s="190"/>
      <c r="N3" s="190"/>
      <c r="O3" s="190"/>
      <c r="P3" s="107"/>
    </row>
    <row r="4" spans="1:17" ht="16.5" customHeight="1" x14ac:dyDescent="0.3">
      <c r="A4" s="10"/>
      <c r="B4" s="191"/>
      <c r="C4" s="191"/>
      <c r="D4" s="191"/>
      <c r="E4" s="191"/>
      <c r="F4" s="191"/>
      <c r="G4" s="191"/>
      <c r="H4" s="191"/>
      <c r="I4" s="191"/>
      <c r="J4" s="191"/>
      <c r="K4" s="191"/>
      <c r="L4" s="191"/>
      <c r="M4" s="191"/>
      <c r="N4" s="191"/>
    </row>
    <row r="5" spans="1:17" ht="15.6" x14ac:dyDescent="0.3">
      <c r="A5" s="10"/>
      <c r="B5" s="10"/>
      <c r="C5" s="10"/>
      <c r="D5" s="10"/>
      <c r="E5" s="10"/>
      <c r="F5" s="10"/>
      <c r="G5" s="10"/>
      <c r="H5" s="10"/>
      <c r="I5" s="10"/>
      <c r="J5" s="10"/>
      <c r="K5" s="10"/>
      <c r="L5" s="10"/>
      <c r="M5" s="10"/>
      <c r="N5" s="10"/>
      <c r="O5" s="151"/>
    </row>
    <row r="6" spans="1:17" ht="43.5" customHeight="1" x14ac:dyDescent="0.25">
      <c r="A6" s="192" t="s">
        <v>204</v>
      </c>
      <c r="B6" s="192" t="s">
        <v>205</v>
      </c>
      <c r="C6" s="192" t="s">
        <v>85</v>
      </c>
      <c r="D6" s="192" t="s">
        <v>86</v>
      </c>
      <c r="E6" s="194" t="s">
        <v>87</v>
      </c>
      <c r="F6" s="195"/>
      <c r="G6" s="195"/>
      <c r="H6" s="195"/>
      <c r="I6" s="196"/>
      <c r="J6" s="192" t="s">
        <v>206</v>
      </c>
      <c r="K6" s="192" t="s">
        <v>88</v>
      </c>
      <c r="L6" s="192" t="s">
        <v>89</v>
      </c>
      <c r="M6" s="197" t="s">
        <v>90</v>
      </c>
      <c r="N6" s="197" t="s">
        <v>91</v>
      </c>
      <c r="O6" s="197" t="s">
        <v>239</v>
      </c>
      <c r="P6" s="199" t="s">
        <v>203</v>
      </c>
      <c r="Q6" s="199" t="s">
        <v>207</v>
      </c>
    </row>
    <row r="7" spans="1:17" ht="39.75" customHeight="1" x14ac:dyDescent="0.25">
      <c r="A7" s="193"/>
      <c r="B7" s="193"/>
      <c r="C7" s="193"/>
      <c r="D7" s="193"/>
      <c r="E7" s="192" t="s">
        <v>5</v>
      </c>
      <c r="F7" s="192" t="s">
        <v>208</v>
      </c>
      <c r="G7" s="192" t="s">
        <v>14</v>
      </c>
      <c r="H7" s="201" t="s">
        <v>1</v>
      </c>
      <c r="I7" s="202"/>
      <c r="J7" s="193"/>
      <c r="K7" s="193"/>
      <c r="L7" s="193"/>
      <c r="M7" s="198"/>
      <c r="N7" s="198"/>
      <c r="O7" s="198"/>
      <c r="P7" s="200"/>
      <c r="Q7" s="200"/>
    </row>
    <row r="8" spans="1:17" ht="117" customHeight="1" x14ac:dyDescent="0.25">
      <c r="A8" s="193"/>
      <c r="B8" s="193"/>
      <c r="C8" s="193"/>
      <c r="D8" s="193"/>
      <c r="E8" s="193"/>
      <c r="F8" s="193"/>
      <c r="G8" s="193"/>
      <c r="H8" s="150" t="s">
        <v>209</v>
      </c>
      <c r="I8" s="150" t="s">
        <v>15</v>
      </c>
      <c r="J8" s="193"/>
      <c r="K8" s="193"/>
      <c r="L8" s="193"/>
      <c r="M8" s="198"/>
      <c r="N8" s="198"/>
      <c r="O8" s="198"/>
      <c r="P8" s="200"/>
      <c r="Q8" s="200"/>
    </row>
    <row r="9" spans="1:17" ht="27" customHeight="1" x14ac:dyDescent="0.3">
      <c r="A9" s="32">
        <v>1</v>
      </c>
      <c r="B9" s="33">
        <v>2</v>
      </c>
      <c r="C9" s="33">
        <v>3</v>
      </c>
      <c r="D9" s="33">
        <v>4</v>
      </c>
      <c r="E9" s="33" t="s">
        <v>210</v>
      </c>
      <c r="F9" s="32">
        <v>6</v>
      </c>
      <c r="G9" s="34" t="s">
        <v>92</v>
      </c>
      <c r="H9" s="32" t="s">
        <v>93</v>
      </c>
      <c r="I9" s="32" t="s">
        <v>94</v>
      </c>
      <c r="J9" s="32">
        <v>8</v>
      </c>
      <c r="K9" s="32">
        <v>9</v>
      </c>
      <c r="L9" s="35">
        <v>10</v>
      </c>
      <c r="M9" s="41" t="s">
        <v>237</v>
      </c>
      <c r="N9" s="36">
        <v>12</v>
      </c>
      <c r="O9" s="35" t="s">
        <v>238</v>
      </c>
      <c r="P9" s="108"/>
      <c r="Q9" s="108"/>
    </row>
    <row r="10" spans="1:17" s="43" customFormat="1" ht="21.75" customHeight="1" x14ac:dyDescent="0.3">
      <c r="A10" s="109"/>
      <c r="B10" s="110" t="s">
        <v>5</v>
      </c>
      <c r="C10" s="110"/>
      <c r="D10" s="110"/>
      <c r="E10" s="110"/>
      <c r="F10" s="109"/>
      <c r="G10" s="109"/>
      <c r="H10" s="109"/>
      <c r="I10" s="109"/>
      <c r="J10" s="109"/>
      <c r="K10" s="42"/>
      <c r="L10" s="111"/>
      <c r="M10" s="111"/>
      <c r="N10" s="111"/>
      <c r="O10" s="112"/>
    </row>
    <row r="11" spans="1:17" s="43" customFormat="1" ht="21.75" customHeight="1" x14ac:dyDescent="0.3">
      <c r="A11" s="113" t="s">
        <v>74</v>
      </c>
      <c r="B11" s="114" t="s">
        <v>75</v>
      </c>
      <c r="C11" s="114">
        <f>SUM(C12:C14)</f>
        <v>0</v>
      </c>
      <c r="D11" s="114">
        <f t="shared" ref="D11:O11" si="0">SUM(D12:D14)</f>
        <v>3</v>
      </c>
      <c r="E11" s="115">
        <f t="shared" ref="E11:E22" si="1">F11+G11</f>
        <v>0</v>
      </c>
      <c r="F11" s="115">
        <f>P11/D11</f>
        <v>0</v>
      </c>
      <c r="G11" s="115">
        <f>Q11/D11</f>
        <v>0</v>
      </c>
      <c r="H11" s="114">
        <f t="shared" si="0"/>
        <v>0</v>
      </c>
      <c r="I11" s="114">
        <f t="shared" si="0"/>
        <v>0</v>
      </c>
      <c r="J11" s="155">
        <f t="shared" si="0"/>
        <v>0.01</v>
      </c>
      <c r="K11" s="116">
        <f>K12</f>
        <v>0.35</v>
      </c>
      <c r="L11" s="114">
        <f t="shared" si="0"/>
        <v>3</v>
      </c>
      <c r="M11" s="114">
        <f t="shared" si="0"/>
        <v>0</v>
      </c>
      <c r="N11" s="114">
        <f t="shared" si="0"/>
        <v>0</v>
      </c>
      <c r="O11" s="114">
        <f t="shared" si="0"/>
        <v>0</v>
      </c>
      <c r="P11" s="117">
        <f>SUM(P12:P14)</f>
        <v>0</v>
      </c>
      <c r="Q11" s="117">
        <f>SUM(Q12:Q14)</f>
        <v>0</v>
      </c>
    </row>
    <row r="12" spans="1:17" s="43" customFormat="1" ht="21.75" customHeight="1" x14ac:dyDescent="0.3">
      <c r="A12" s="118" t="s">
        <v>76</v>
      </c>
      <c r="B12" s="119" t="s">
        <v>77</v>
      </c>
      <c r="C12" s="119"/>
      <c r="D12" s="119">
        <v>1</v>
      </c>
      <c r="E12" s="153">
        <f t="shared" si="1"/>
        <v>0</v>
      </c>
      <c r="F12" s="120"/>
      <c r="G12" s="154">
        <f>I12/D12</f>
        <v>0</v>
      </c>
      <c r="H12" s="120"/>
      <c r="I12" s="120"/>
      <c r="J12" s="156">
        <v>0.01</v>
      </c>
      <c r="K12" s="121">
        <v>0.35</v>
      </c>
      <c r="L12" s="152">
        <v>1</v>
      </c>
      <c r="M12" s="157">
        <f>E12*1800*(1+J12+K12)/L12</f>
        <v>0</v>
      </c>
      <c r="N12" s="44"/>
      <c r="O12" s="157">
        <f>M12*0.2*N12*9</f>
        <v>0</v>
      </c>
      <c r="P12" s="108">
        <f>D12*F12</f>
        <v>0</v>
      </c>
      <c r="Q12" s="108">
        <f>D12*G12</f>
        <v>0</v>
      </c>
    </row>
    <row r="13" spans="1:17" s="43" customFormat="1" ht="21.75" customHeight="1" x14ac:dyDescent="0.3">
      <c r="A13" s="118"/>
      <c r="B13" s="119" t="s">
        <v>78</v>
      </c>
      <c r="C13" s="119"/>
      <c r="D13" s="119">
        <v>1</v>
      </c>
      <c r="E13" s="153">
        <f t="shared" si="1"/>
        <v>0</v>
      </c>
      <c r="F13" s="120"/>
      <c r="G13" s="154">
        <f>I13/D13</f>
        <v>0</v>
      </c>
      <c r="H13" s="120"/>
      <c r="I13" s="120"/>
      <c r="J13" s="156"/>
      <c r="K13" s="121">
        <v>0.35</v>
      </c>
      <c r="L13" s="152">
        <v>1</v>
      </c>
      <c r="M13" s="157">
        <f>E13*1800*(1+J13+K13)/L13</f>
        <v>0</v>
      </c>
      <c r="N13" s="44"/>
      <c r="O13" s="157">
        <f>M13*0.2*N13*9</f>
        <v>0</v>
      </c>
      <c r="P13" s="108">
        <f>D13*F13</f>
        <v>0</v>
      </c>
      <c r="Q13" s="108">
        <f>D13*G13</f>
        <v>0</v>
      </c>
    </row>
    <row r="14" spans="1:17" s="43" customFormat="1" ht="21.75" customHeight="1" x14ac:dyDescent="0.3">
      <c r="A14" s="118"/>
      <c r="B14" s="119" t="s">
        <v>78</v>
      </c>
      <c r="C14" s="119"/>
      <c r="D14" s="119">
        <v>1</v>
      </c>
      <c r="E14" s="153">
        <f t="shared" si="1"/>
        <v>0</v>
      </c>
      <c r="F14" s="120"/>
      <c r="G14" s="154">
        <f>I14/D14</f>
        <v>0</v>
      </c>
      <c r="H14" s="120"/>
      <c r="I14" s="120"/>
      <c r="J14" s="156"/>
      <c r="K14" s="121">
        <v>0.35</v>
      </c>
      <c r="L14" s="152">
        <v>1</v>
      </c>
      <c r="M14" s="157">
        <f>E14*1800*(1+J14+K14)/L14</f>
        <v>0</v>
      </c>
      <c r="N14" s="44"/>
      <c r="O14" s="157">
        <f>M14*0.2*N14*9</f>
        <v>0</v>
      </c>
      <c r="P14" s="108">
        <f>D14*F14</f>
        <v>0</v>
      </c>
      <c r="Q14" s="108">
        <f>D14*G14</f>
        <v>0</v>
      </c>
    </row>
    <row r="15" spans="1:17" s="43" customFormat="1" ht="21.75" customHeight="1" x14ac:dyDescent="0.3">
      <c r="A15" s="113" t="s">
        <v>79</v>
      </c>
      <c r="B15" s="114" t="s">
        <v>80</v>
      </c>
      <c r="C15" s="114">
        <f>SUM(C16:C18)</f>
        <v>0</v>
      </c>
      <c r="D15" s="114">
        <f>SUM(D16:D18)</f>
        <v>3</v>
      </c>
      <c r="E15" s="115">
        <f t="shared" si="1"/>
        <v>0</v>
      </c>
      <c r="F15" s="115">
        <f>P15/D15</f>
        <v>0</v>
      </c>
      <c r="G15" s="115">
        <f>Q15/D15</f>
        <v>0</v>
      </c>
      <c r="H15" s="114">
        <f>SUM(H16:H18)</f>
        <v>0</v>
      </c>
      <c r="I15" s="114">
        <f>SUM(I16:I18)</f>
        <v>0</v>
      </c>
      <c r="J15" s="155">
        <f>SUM(J16:J18)</f>
        <v>0</v>
      </c>
      <c r="K15" s="116">
        <f>K16</f>
        <v>0.35</v>
      </c>
      <c r="L15" s="114">
        <f t="shared" ref="L15:Q15" si="2">SUM(L16:L18)</f>
        <v>3</v>
      </c>
      <c r="M15" s="114">
        <f t="shared" si="2"/>
        <v>0</v>
      </c>
      <c r="N15" s="114">
        <f t="shared" si="2"/>
        <v>0</v>
      </c>
      <c r="O15" s="114">
        <f t="shared" si="2"/>
        <v>0</v>
      </c>
      <c r="P15" s="117">
        <f t="shared" si="2"/>
        <v>0</v>
      </c>
      <c r="Q15" s="117">
        <f t="shared" si="2"/>
        <v>0</v>
      </c>
    </row>
    <row r="16" spans="1:17" s="43" customFormat="1" ht="21.75" customHeight="1" x14ac:dyDescent="0.3">
      <c r="A16" s="118" t="s">
        <v>76</v>
      </c>
      <c r="B16" s="119" t="s">
        <v>81</v>
      </c>
      <c r="C16" s="119"/>
      <c r="D16" s="119">
        <v>1</v>
      </c>
      <c r="E16" s="153">
        <f t="shared" si="1"/>
        <v>0</v>
      </c>
      <c r="F16" s="120"/>
      <c r="G16" s="154">
        <f>I16/D16</f>
        <v>0</v>
      </c>
      <c r="H16" s="120"/>
      <c r="I16" s="120"/>
      <c r="J16" s="156"/>
      <c r="K16" s="121">
        <v>0.35</v>
      </c>
      <c r="L16" s="152">
        <v>1</v>
      </c>
      <c r="M16" s="157">
        <f>E16*1800*(1+J16+K16)/L16</f>
        <v>0</v>
      </c>
      <c r="N16" s="44"/>
      <c r="O16" s="157">
        <f>M16*0.2*N16*9</f>
        <v>0</v>
      </c>
      <c r="P16" s="108">
        <f>D16*F16</f>
        <v>0</v>
      </c>
      <c r="Q16" s="108">
        <f>D16*G16</f>
        <v>0</v>
      </c>
    </row>
    <row r="17" spans="1:17" s="43" customFormat="1" ht="21.75" customHeight="1" x14ac:dyDescent="0.3">
      <c r="A17" s="118"/>
      <c r="B17" s="119" t="s">
        <v>78</v>
      </c>
      <c r="C17" s="119"/>
      <c r="D17" s="119">
        <v>1</v>
      </c>
      <c r="E17" s="153">
        <f t="shared" si="1"/>
        <v>0</v>
      </c>
      <c r="F17" s="120"/>
      <c r="G17" s="154">
        <f>I17/D17</f>
        <v>0</v>
      </c>
      <c r="H17" s="120"/>
      <c r="I17" s="120"/>
      <c r="J17" s="156"/>
      <c r="K17" s="121">
        <v>0.35</v>
      </c>
      <c r="L17" s="152">
        <v>1</v>
      </c>
      <c r="M17" s="157">
        <f>E17*1800*(1+J17+K17)/L17</f>
        <v>0</v>
      </c>
      <c r="N17" s="44"/>
      <c r="O17" s="157">
        <f>M17*0.2*N17*9</f>
        <v>0</v>
      </c>
      <c r="P17" s="108">
        <f>D17*F17</f>
        <v>0</v>
      </c>
      <c r="Q17" s="108">
        <f>D17*G17</f>
        <v>0</v>
      </c>
    </row>
    <row r="18" spans="1:17" s="43" customFormat="1" ht="21.75" customHeight="1" x14ac:dyDescent="0.3">
      <c r="A18" s="118"/>
      <c r="B18" s="119" t="s">
        <v>78</v>
      </c>
      <c r="C18" s="119"/>
      <c r="D18" s="119">
        <v>1</v>
      </c>
      <c r="E18" s="153">
        <f t="shared" si="1"/>
        <v>0</v>
      </c>
      <c r="F18" s="120"/>
      <c r="G18" s="154">
        <f>I18/D18</f>
        <v>0</v>
      </c>
      <c r="H18" s="120"/>
      <c r="I18" s="120"/>
      <c r="J18" s="156"/>
      <c r="K18" s="121">
        <v>0.35</v>
      </c>
      <c r="L18" s="152">
        <v>1</v>
      </c>
      <c r="M18" s="157">
        <f>E18*1800*(1+J18+K18)/L18</f>
        <v>0</v>
      </c>
      <c r="N18" s="44"/>
      <c r="O18" s="157">
        <f>M18*0.2*N18*9</f>
        <v>0</v>
      </c>
      <c r="P18" s="108">
        <f>D18*F18</f>
        <v>0</v>
      </c>
      <c r="Q18" s="108">
        <f>D18*G18</f>
        <v>0</v>
      </c>
    </row>
    <row r="19" spans="1:17" s="43" customFormat="1" ht="21.75" customHeight="1" x14ac:dyDescent="0.3">
      <c r="A19" s="113" t="s">
        <v>82</v>
      </c>
      <c r="B19" s="114" t="s">
        <v>83</v>
      </c>
      <c r="C19" s="114">
        <f>SUM(C20:C22)</f>
        <v>0</v>
      </c>
      <c r="D19" s="114">
        <f t="shared" ref="D19:O19" si="3">SUM(D20:D22)</f>
        <v>3</v>
      </c>
      <c r="E19" s="115">
        <f t="shared" si="1"/>
        <v>0</v>
      </c>
      <c r="F19" s="115">
        <f>P19/D19</f>
        <v>0</v>
      </c>
      <c r="G19" s="115">
        <f>Q19/D19</f>
        <v>0</v>
      </c>
      <c r="H19" s="114">
        <f t="shared" si="3"/>
        <v>0</v>
      </c>
      <c r="I19" s="114">
        <f t="shared" si="3"/>
        <v>0</v>
      </c>
      <c r="J19" s="155">
        <f t="shared" si="3"/>
        <v>0</v>
      </c>
      <c r="K19" s="116">
        <f>K20</f>
        <v>0.3</v>
      </c>
      <c r="L19" s="114">
        <f t="shared" si="3"/>
        <v>3</v>
      </c>
      <c r="M19" s="114">
        <f t="shared" si="3"/>
        <v>0</v>
      </c>
      <c r="N19" s="114">
        <f t="shared" si="3"/>
        <v>0</v>
      </c>
      <c r="O19" s="114">
        <f t="shared" si="3"/>
        <v>0</v>
      </c>
      <c r="P19" s="117">
        <f>SUM(P20:P22)</f>
        <v>0</v>
      </c>
      <c r="Q19" s="117">
        <f>SUM(Q20:Q22)</f>
        <v>0</v>
      </c>
    </row>
    <row r="20" spans="1:17" s="43" customFormat="1" ht="21.75" customHeight="1" x14ac:dyDescent="0.3">
      <c r="A20" s="118" t="s">
        <v>76</v>
      </c>
      <c r="B20" s="119" t="s">
        <v>211</v>
      </c>
      <c r="C20" s="119"/>
      <c r="D20" s="119">
        <v>1</v>
      </c>
      <c r="E20" s="153">
        <f t="shared" si="1"/>
        <v>0</v>
      </c>
      <c r="F20" s="120"/>
      <c r="G20" s="154">
        <f>I20/D20</f>
        <v>0</v>
      </c>
      <c r="H20" s="120"/>
      <c r="I20" s="120"/>
      <c r="J20" s="156"/>
      <c r="K20" s="121">
        <v>0.3</v>
      </c>
      <c r="L20" s="152">
        <v>1</v>
      </c>
      <c r="M20" s="157">
        <f>E20*1800*(1+J20+K20)/L20</f>
        <v>0</v>
      </c>
      <c r="N20" s="44"/>
      <c r="O20" s="157">
        <f>M20*0.2*N20*9</f>
        <v>0</v>
      </c>
      <c r="P20" s="108">
        <f>D20*F20</f>
        <v>0</v>
      </c>
      <c r="Q20" s="108">
        <f>D20*G20</f>
        <v>0</v>
      </c>
    </row>
    <row r="21" spans="1:17" s="43" customFormat="1" ht="21.75" customHeight="1" x14ac:dyDescent="0.3">
      <c r="A21" s="118"/>
      <c r="B21" s="119" t="s">
        <v>78</v>
      </c>
      <c r="C21" s="119"/>
      <c r="D21" s="119">
        <v>1</v>
      </c>
      <c r="E21" s="153">
        <f t="shared" si="1"/>
        <v>0</v>
      </c>
      <c r="F21" s="120"/>
      <c r="G21" s="154">
        <f>I21/D21</f>
        <v>0</v>
      </c>
      <c r="H21" s="120"/>
      <c r="I21" s="120"/>
      <c r="J21" s="156"/>
      <c r="K21" s="121">
        <v>0.3</v>
      </c>
      <c r="L21" s="152">
        <v>1</v>
      </c>
      <c r="M21" s="157">
        <f>E21*1800*(1+J21+K21)/L21</f>
        <v>0</v>
      </c>
      <c r="N21" s="44"/>
      <c r="O21" s="157">
        <f>M21*0.2*N21*9</f>
        <v>0</v>
      </c>
      <c r="P21" s="108">
        <f>D21*F21</f>
        <v>0</v>
      </c>
      <c r="Q21" s="108">
        <f>D21*G21</f>
        <v>0</v>
      </c>
    </row>
    <row r="22" spans="1:17" s="43" customFormat="1" ht="21.75" customHeight="1" x14ac:dyDescent="0.3">
      <c r="A22" s="122"/>
      <c r="B22" s="123" t="s">
        <v>78</v>
      </c>
      <c r="C22" s="119"/>
      <c r="D22" s="119">
        <v>1</v>
      </c>
      <c r="E22" s="153">
        <f t="shared" si="1"/>
        <v>0</v>
      </c>
      <c r="F22" s="120"/>
      <c r="G22" s="154">
        <f>I22/D22</f>
        <v>0</v>
      </c>
      <c r="H22" s="120"/>
      <c r="I22" s="120"/>
      <c r="J22" s="156"/>
      <c r="K22" s="121">
        <v>0.3</v>
      </c>
      <c r="L22" s="152">
        <v>1</v>
      </c>
      <c r="M22" s="157">
        <f>E22*1800*(1+J22+K22)/L22</f>
        <v>0</v>
      </c>
      <c r="N22" s="44"/>
      <c r="O22" s="157">
        <f>M22*0.2*N22*9</f>
        <v>0</v>
      </c>
      <c r="P22" s="108">
        <f>D22*F22</f>
        <v>0</v>
      </c>
      <c r="Q22" s="108">
        <f>D22*G22</f>
        <v>0</v>
      </c>
    </row>
    <row r="23" spans="1:17" ht="15.6" x14ac:dyDescent="0.3">
      <c r="A23" s="10"/>
      <c r="B23" s="10"/>
      <c r="C23" s="10"/>
      <c r="D23" s="10"/>
      <c r="E23" s="10"/>
      <c r="F23" s="10"/>
      <c r="G23" s="10"/>
      <c r="H23" s="10"/>
      <c r="I23" s="10"/>
      <c r="J23" s="10"/>
      <c r="K23" s="124"/>
      <c r="L23" s="124"/>
      <c r="M23" s="124"/>
      <c r="N23" s="124"/>
    </row>
    <row r="24" spans="1:17" s="125" customFormat="1" ht="21" x14ac:dyDescent="0.4">
      <c r="N24" s="148" t="s">
        <v>233</v>
      </c>
    </row>
    <row r="25" spans="1:17" s="126" customFormat="1" ht="20.399999999999999" x14ac:dyDescent="0.35">
      <c r="D25" s="126" t="s">
        <v>212</v>
      </c>
      <c r="N25" s="149" t="s">
        <v>230</v>
      </c>
    </row>
    <row r="26" spans="1:17" s="11" customFormat="1" ht="17.399999999999999" x14ac:dyDescent="0.3"/>
    <row r="27" spans="1:17" s="11" customFormat="1" ht="17.399999999999999" x14ac:dyDescent="0.3"/>
    <row r="28" spans="1:17" s="11" customFormat="1" ht="17.399999999999999" x14ac:dyDescent="0.3"/>
    <row r="29" spans="1:17" s="11" customFormat="1" ht="17.399999999999999" x14ac:dyDescent="0.3"/>
    <row r="30" spans="1:17" s="126" customFormat="1" ht="20.399999999999999" x14ac:dyDescent="0.35">
      <c r="D30" s="126" t="str">
        <f>'[1]01-SL HS-Truong-Lop'!$D$32</f>
        <v>Họ và tên</v>
      </c>
      <c r="N30" s="126" t="str">
        <f>'[1]01-SL HS-Truong-Lop'!$W$32</f>
        <v>Họ và tên</v>
      </c>
    </row>
    <row r="31" spans="1:17" ht="13.5" customHeight="1" x14ac:dyDescent="0.3">
      <c r="A31" s="37"/>
      <c r="B31" s="10"/>
      <c r="C31" s="10"/>
      <c r="D31" s="10"/>
      <c r="E31" s="10"/>
      <c r="F31" s="10"/>
      <c r="G31" s="10"/>
      <c r="H31" s="10"/>
      <c r="I31" s="10"/>
      <c r="J31" s="10"/>
      <c r="K31" s="10"/>
      <c r="L31" s="10"/>
      <c r="M31" s="10"/>
      <c r="N31" s="10"/>
    </row>
    <row r="32" spans="1:17" ht="15.6" x14ac:dyDescent="0.3">
      <c r="A32" s="37"/>
      <c r="B32" s="38"/>
      <c r="C32" s="10"/>
      <c r="D32" s="10"/>
      <c r="E32" s="10"/>
      <c r="F32" s="10"/>
      <c r="G32" s="10"/>
      <c r="H32" s="10"/>
      <c r="I32" s="10"/>
      <c r="J32" s="10"/>
      <c r="K32" s="10"/>
      <c r="L32" s="187"/>
      <c r="M32" s="187"/>
      <c r="N32" s="187"/>
    </row>
    <row r="33" spans="1:14" ht="15.6" x14ac:dyDescent="0.3">
      <c r="A33" s="37"/>
      <c r="B33" s="37"/>
      <c r="C33" s="37"/>
      <c r="D33" s="37"/>
      <c r="E33" s="37"/>
      <c r="F33" s="37"/>
      <c r="G33" s="10"/>
      <c r="H33" s="10"/>
      <c r="I33" s="10"/>
      <c r="J33" s="37"/>
      <c r="K33" s="37"/>
      <c r="L33" s="188"/>
      <c r="M33" s="188"/>
      <c r="N33" s="188"/>
    </row>
    <row r="34" spans="1:14" ht="15.6" x14ac:dyDescent="0.3">
      <c r="A34" s="10"/>
      <c r="C34" s="39"/>
      <c r="D34" s="39"/>
      <c r="E34" s="39"/>
      <c r="F34" s="127"/>
      <c r="G34" s="10"/>
      <c r="H34" s="10"/>
      <c r="I34" s="10"/>
      <c r="J34" s="39"/>
      <c r="K34" s="39"/>
      <c r="L34" s="189"/>
      <c r="M34" s="189"/>
      <c r="N34" s="189"/>
    </row>
    <row r="35" spans="1:14" ht="15.6" x14ac:dyDescent="0.3">
      <c r="A35" s="37"/>
      <c r="B35" s="37"/>
      <c r="C35" s="39"/>
      <c r="D35" s="39"/>
      <c r="E35" s="39"/>
      <c r="F35" s="39"/>
      <c r="G35" s="10"/>
      <c r="H35" s="10"/>
      <c r="I35" s="10"/>
      <c r="J35" s="39"/>
      <c r="K35" s="39"/>
    </row>
    <row r="36" spans="1:14" ht="15.6" x14ac:dyDescent="0.3">
      <c r="A36" s="37"/>
      <c r="B36" s="37"/>
      <c r="C36" s="37"/>
      <c r="D36" s="37"/>
      <c r="E36" s="37"/>
      <c r="F36" s="10"/>
      <c r="G36" s="10"/>
      <c r="H36" s="10"/>
      <c r="I36" s="10"/>
      <c r="J36" s="10"/>
      <c r="K36" s="10"/>
      <c r="L36" s="10"/>
      <c r="M36" s="10"/>
      <c r="N36" s="10"/>
    </row>
    <row r="37" spans="1:14" ht="15.6" x14ac:dyDescent="0.3">
      <c r="A37" s="10"/>
      <c r="B37" s="40"/>
      <c r="C37" s="40"/>
      <c r="D37" s="40"/>
      <c r="E37" s="40"/>
      <c r="F37" s="40"/>
      <c r="G37" s="40"/>
      <c r="H37" s="40"/>
      <c r="I37" s="40"/>
      <c r="J37" s="40"/>
      <c r="K37" s="40"/>
      <c r="L37" s="40"/>
      <c r="M37" s="40"/>
      <c r="N37" s="40"/>
    </row>
    <row r="38" spans="1:14" ht="15.6" x14ac:dyDescent="0.3">
      <c r="A38" s="10"/>
      <c r="B38" s="10"/>
      <c r="C38" s="10"/>
      <c r="D38" s="10"/>
      <c r="E38" s="10"/>
      <c r="F38" s="10"/>
      <c r="G38" s="10"/>
      <c r="H38" s="10"/>
      <c r="I38" s="10"/>
      <c r="J38" s="10"/>
      <c r="K38" s="10"/>
      <c r="L38" s="10"/>
      <c r="M38" s="10"/>
      <c r="N38" s="10"/>
    </row>
    <row r="39" spans="1:14" ht="15.6" x14ac:dyDescent="0.3">
      <c r="A39" s="37"/>
      <c r="B39" s="37"/>
      <c r="C39" s="37"/>
      <c r="D39" s="37"/>
      <c r="E39" s="37"/>
      <c r="F39" s="10"/>
      <c r="G39" s="10"/>
      <c r="H39" s="10"/>
      <c r="I39" s="10"/>
      <c r="J39" s="10"/>
      <c r="K39" s="10"/>
      <c r="L39" s="10"/>
      <c r="M39" s="10"/>
      <c r="N39" s="10"/>
    </row>
    <row r="40" spans="1:14" ht="15.6" x14ac:dyDescent="0.3">
      <c r="A40" s="37"/>
      <c r="B40" s="37"/>
      <c r="C40" s="37"/>
      <c r="D40" s="37"/>
      <c r="E40" s="37"/>
      <c r="F40" s="10"/>
      <c r="G40" s="10"/>
      <c r="H40" s="10"/>
      <c r="I40" s="10"/>
      <c r="J40" s="10"/>
      <c r="K40" s="10"/>
      <c r="L40" s="10"/>
      <c r="M40" s="10"/>
      <c r="N40" s="10"/>
    </row>
  </sheetData>
  <mergeCells count="22">
    <mergeCell ref="Q6:Q8"/>
    <mergeCell ref="P6:P8"/>
    <mergeCell ref="J6:J8"/>
    <mergeCell ref="C6:C8"/>
    <mergeCell ref="B6:B8"/>
    <mergeCell ref="O6:O8"/>
    <mergeCell ref="H7:I7"/>
    <mergeCell ref="G7:G8"/>
    <mergeCell ref="F7:F8"/>
    <mergeCell ref="L32:N32"/>
    <mergeCell ref="L33:N33"/>
    <mergeCell ref="L34:N34"/>
    <mergeCell ref="A3:O3"/>
    <mergeCell ref="B4:N4"/>
    <mergeCell ref="D6:D8"/>
    <mergeCell ref="E6:I6"/>
    <mergeCell ref="N6:N8"/>
    <mergeCell ref="K6:K8"/>
    <mergeCell ref="A6:A8"/>
    <mergeCell ref="E7:E8"/>
    <mergeCell ref="L6:L8"/>
    <mergeCell ref="M6:M8"/>
  </mergeCells>
  <printOptions horizontalCentered="1"/>
  <pageMargins left="0.47244094488188981" right="0.31496062992125984" top="0.35433070866141736" bottom="0.27559055118110237"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X34"/>
  <sheetViews>
    <sheetView zoomScale="90" zoomScaleNormal="90" workbookViewId="0">
      <selection activeCell="N12" sqref="N12"/>
    </sheetView>
  </sheetViews>
  <sheetFormatPr defaultColWidth="0" defaultRowHeight="13.8" x14ac:dyDescent="0.25"/>
  <cols>
    <col min="1" max="1" width="6.09765625" style="132" customWidth="1"/>
    <col min="2" max="2" width="23.296875" style="132" customWidth="1"/>
    <col min="3" max="4" width="10.3984375" style="132" customWidth="1"/>
    <col min="5" max="5" width="8.69921875" style="132" customWidth="1"/>
    <col min="6" max="7" width="9.09765625" style="132" customWidth="1"/>
    <col min="8" max="8" width="9.3984375" style="132" customWidth="1"/>
    <col min="9" max="9" width="11" style="132" customWidth="1"/>
    <col min="10" max="10" width="8.69921875" style="132" customWidth="1"/>
    <col min="11" max="11" width="10.3984375" style="132" customWidth="1"/>
    <col min="12" max="12" width="9.8984375" style="132" customWidth="1"/>
    <col min="13" max="13" width="11" style="132" customWidth="1"/>
    <col min="14" max="14" width="9.3984375" style="132" customWidth="1"/>
    <col min="15" max="15" width="9.09765625" style="132" customWidth="1"/>
    <col min="16" max="16" width="9.296875" style="132" customWidth="1"/>
    <col min="17" max="17" width="12" style="132" customWidth="1"/>
    <col min="18" max="18" width="13.296875" style="132" customWidth="1"/>
    <col min="19" max="19" width="8.69921875" style="132" customWidth="1"/>
    <col min="20" max="20" width="12.8984375" style="132" customWidth="1"/>
    <col min="21" max="21" width="10.8984375" style="132" customWidth="1"/>
    <col min="22" max="22" width="12.296875" style="132" customWidth="1"/>
    <col min="23" max="23" width="9.3984375" style="132" customWidth="1"/>
    <col min="24" max="24" width="12.59765625" style="132" customWidth="1"/>
    <col min="25" max="248" width="9" style="132" customWidth="1"/>
    <col min="249" max="249" width="6.09765625" style="132" customWidth="1"/>
    <col min="250" max="250" width="19.296875" style="132" customWidth="1"/>
    <col min="251" max="252" width="8.3984375" style="132" customWidth="1"/>
    <col min="253" max="253" width="9.8984375" style="132" customWidth="1"/>
    <col min="254" max="254" width="10.69921875" style="132" customWidth="1"/>
    <col min="255" max="255" width="12" style="132" customWidth="1"/>
    <col min="256" max="16384" width="0" style="132" hidden="1"/>
  </cols>
  <sheetData>
    <row r="1" spans="1:24" s="131" customFormat="1" ht="18" x14ac:dyDescent="0.35">
      <c r="A1" s="1" t="str">
        <f>'[1]01-SL HS-Truong-Lop'!$A$1</f>
        <v>UỶ BAN NHÂN DÂN QUẬN _______</v>
      </c>
      <c r="B1" s="130"/>
      <c r="C1" s="3"/>
      <c r="D1" s="3"/>
      <c r="E1" s="3"/>
      <c r="F1" s="3"/>
      <c r="G1" s="129"/>
      <c r="H1" s="129"/>
      <c r="I1" s="129"/>
      <c r="J1" s="129"/>
      <c r="K1" s="129"/>
      <c r="L1" s="129"/>
      <c r="U1" s="14"/>
      <c r="W1" s="14" t="s">
        <v>84</v>
      </c>
    </row>
    <row r="2" spans="1:24" ht="17.399999999999999" x14ac:dyDescent="0.3">
      <c r="A2" s="4" t="str">
        <f>'[1]01-SL HS-Truong-Lop'!$A$2</f>
        <v>PHÒNG GIÁO DỤC VÀ ĐÀO TẠO _______</v>
      </c>
    </row>
    <row r="3" spans="1:24" ht="50.25" customHeight="1" x14ac:dyDescent="0.25">
      <c r="A3" s="204" t="s">
        <v>257</v>
      </c>
      <c r="B3" s="204"/>
      <c r="C3" s="204"/>
      <c r="D3" s="204"/>
      <c r="E3" s="204"/>
      <c r="F3" s="204"/>
      <c r="G3" s="204"/>
      <c r="H3" s="204"/>
      <c r="I3" s="204"/>
      <c r="J3" s="204"/>
      <c r="K3" s="204"/>
      <c r="L3" s="204"/>
      <c r="M3" s="204"/>
      <c r="N3" s="204"/>
      <c r="O3" s="204"/>
      <c r="P3" s="204"/>
      <c r="Q3" s="204"/>
      <c r="R3" s="204"/>
      <c r="S3" s="204"/>
      <c r="T3" s="204"/>
      <c r="U3" s="204"/>
      <c r="V3" s="204"/>
      <c r="W3" s="204"/>
      <c r="X3" s="204"/>
    </row>
    <row r="4" spans="1:24" ht="18.75" customHeight="1" x14ac:dyDescent="0.25">
      <c r="A4" s="133"/>
      <c r="B4" s="133"/>
      <c r="C4" s="133"/>
      <c r="D4" s="133"/>
      <c r="E4" s="133"/>
      <c r="F4" s="133"/>
      <c r="G4" s="133"/>
      <c r="H4" s="133"/>
      <c r="I4" s="133"/>
      <c r="J4" s="133"/>
      <c r="K4" s="133"/>
      <c r="L4" s="133"/>
      <c r="M4" s="133"/>
      <c r="N4" s="133"/>
      <c r="O4" s="133"/>
      <c r="T4" s="133"/>
      <c r="U4" s="214" t="s">
        <v>215</v>
      </c>
      <c r="V4" s="214"/>
      <c r="W4" s="214"/>
      <c r="X4" s="214"/>
    </row>
    <row r="5" spans="1:24" ht="35.25" customHeight="1" x14ac:dyDescent="0.25">
      <c r="A5" s="215" t="s">
        <v>0</v>
      </c>
      <c r="B5" s="218" t="s">
        <v>216</v>
      </c>
      <c r="C5" s="207" t="s">
        <v>228</v>
      </c>
      <c r="D5" s="208"/>
      <c r="E5" s="208"/>
      <c r="F5" s="208"/>
      <c r="G5" s="208"/>
      <c r="H5" s="208"/>
      <c r="I5" s="209"/>
      <c r="J5" s="210" t="s">
        <v>241</v>
      </c>
      <c r="K5" s="211"/>
      <c r="L5" s="221" t="s">
        <v>242</v>
      </c>
      <c r="M5" s="221"/>
      <c r="N5" s="206" t="s">
        <v>217</v>
      </c>
      <c r="O5" s="206"/>
      <c r="P5" s="222" t="s">
        <v>218</v>
      </c>
      <c r="Q5" s="222"/>
      <c r="R5" s="223" t="s">
        <v>243</v>
      </c>
      <c r="S5" s="223"/>
      <c r="T5" s="223"/>
      <c r="U5" s="223"/>
      <c r="V5" s="223"/>
      <c r="W5" s="223"/>
      <c r="X5" s="223"/>
    </row>
    <row r="6" spans="1:24" s="135" customFormat="1" ht="56.25" customHeight="1" x14ac:dyDescent="0.25">
      <c r="A6" s="216"/>
      <c r="B6" s="219"/>
      <c r="C6" s="205" t="s">
        <v>219</v>
      </c>
      <c r="D6" s="206" t="s">
        <v>220</v>
      </c>
      <c r="E6" s="206"/>
      <c r="F6" s="206" t="s">
        <v>221</v>
      </c>
      <c r="G6" s="206"/>
      <c r="H6" s="206" t="s">
        <v>256</v>
      </c>
      <c r="I6" s="206"/>
      <c r="J6" s="212"/>
      <c r="K6" s="213"/>
      <c r="L6" s="221"/>
      <c r="M6" s="221"/>
      <c r="N6" s="206"/>
      <c r="O6" s="206"/>
      <c r="P6" s="222"/>
      <c r="Q6" s="222"/>
      <c r="R6" s="205" t="s">
        <v>219</v>
      </c>
      <c r="S6" s="223" t="s">
        <v>244</v>
      </c>
      <c r="T6" s="223"/>
      <c r="U6" s="203" t="s">
        <v>245</v>
      </c>
      <c r="V6" s="203"/>
      <c r="W6" s="203" t="s">
        <v>246</v>
      </c>
      <c r="X6" s="203"/>
    </row>
    <row r="7" spans="1:24" s="137" customFormat="1" ht="15.6" x14ac:dyDescent="0.25">
      <c r="A7" s="217"/>
      <c r="B7" s="220"/>
      <c r="C7" s="205"/>
      <c r="D7" s="136" t="s">
        <v>25</v>
      </c>
      <c r="E7" s="136" t="s">
        <v>190</v>
      </c>
      <c r="F7" s="136" t="s">
        <v>25</v>
      </c>
      <c r="G7" s="136" t="s">
        <v>190</v>
      </c>
      <c r="H7" s="136" t="s">
        <v>25</v>
      </c>
      <c r="I7" s="136" t="s">
        <v>190</v>
      </c>
      <c r="J7" s="136" t="s">
        <v>25</v>
      </c>
      <c r="K7" s="136" t="s">
        <v>190</v>
      </c>
      <c r="L7" s="136" t="s">
        <v>25</v>
      </c>
      <c r="M7" s="136" t="s">
        <v>190</v>
      </c>
      <c r="N7" s="136" t="s">
        <v>25</v>
      </c>
      <c r="O7" s="136" t="s">
        <v>190</v>
      </c>
      <c r="P7" s="136" t="s">
        <v>25</v>
      </c>
      <c r="Q7" s="136" t="s">
        <v>190</v>
      </c>
      <c r="R7" s="205"/>
      <c r="S7" s="136" t="s">
        <v>25</v>
      </c>
      <c r="T7" s="136" t="s">
        <v>190</v>
      </c>
      <c r="U7" s="136" t="s">
        <v>25</v>
      </c>
      <c r="V7" s="136" t="s">
        <v>190</v>
      </c>
      <c r="W7" s="136" t="s">
        <v>25</v>
      </c>
      <c r="X7" s="136" t="s">
        <v>190</v>
      </c>
    </row>
    <row r="8" spans="1:24" ht="31.2" x14ac:dyDescent="0.25">
      <c r="A8" s="134"/>
      <c r="B8" s="134"/>
      <c r="C8" s="136" t="s">
        <v>240</v>
      </c>
      <c r="D8" s="136" t="s">
        <v>99</v>
      </c>
      <c r="E8" s="136" t="s">
        <v>100</v>
      </c>
      <c r="F8" s="136" t="s">
        <v>222</v>
      </c>
      <c r="G8" s="136" t="s">
        <v>223</v>
      </c>
      <c r="H8" s="136" t="s">
        <v>224</v>
      </c>
      <c r="I8" s="136" t="s">
        <v>225</v>
      </c>
      <c r="J8" s="136" t="s">
        <v>226</v>
      </c>
      <c r="K8" s="136" t="s">
        <v>227</v>
      </c>
      <c r="L8" s="136" t="s">
        <v>254</v>
      </c>
      <c r="M8" s="136" t="s">
        <v>255</v>
      </c>
      <c r="N8" s="136" t="s">
        <v>93</v>
      </c>
      <c r="O8" s="136" t="s">
        <v>94</v>
      </c>
      <c r="P8" s="136" t="s">
        <v>72</v>
      </c>
      <c r="Q8" s="136" t="s">
        <v>73</v>
      </c>
      <c r="R8" s="134" t="s">
        <v>247</v>
      </c>
      <c r="S8" s="136" t="s">
        <v>248</v>
      </c>
      <c r="T8" s="136" t="s">
        <v>249</v>
      </c>
      <c r="U8" s="136" t="s">
        <v>250</v>
      </c>
      <c r="V8" s="136" t="s">
        <v>251</v>
      </c>
      <c r="W8" s="136" t="s">
        <v>252</v>
      </c>
      <c r="X8" s="136" t="s">
        <v>253</v>
      </c>
    </row>
    <row r="9" spans="1:24" s="139" customFormat="1" ht="17.399999999999999" x14ac:dyDescent="0.25">
      <c r="A9" s="6" t="s">
        <v>6</v>
      </c>
      <c r="B9" s="7" t="s">
        <v>7</v>
      </c>
      <c r="C9" s="138">
        <f>SUM(C10:C12)</f>
        <v>0</v>
      </c>
      <c r="D9" s="138">
        <f t="shared" ref="D9:V9" si="0">SUM(D10:D12)</f>
        <v>0</v>
      </c>
      <c r="E9" s="138">
        <f t="shared" si="0"/>
        <v>0</v>
      </c>
      <c r="F9" s="138">
        <f t="shared" si="0"/>
        <v>0</v>
      </c>
      <c r="G9" s="138">
        <f t="shared" si="0"/>
        <v>0</v>
      </c>
      <c r="H9" s="138">
        <f t="shared" si="0"/>
        <v>0</v>
      </c>
      <c r="I9" s="138">
        <f t="shared" si="0"/>
        <v>0</v>
      </c>
      <c r="J9" s="138">
        <f t="shared" si="0"/>
        <v>0</v>
      </c>
      <c r="K9" s="138">
        <f t="shared" si="0"/>
        <v>0</v>
      </c>
      <c r="L9" s="138">
        <f t="shared" si="0"/>
        <v>0</v>
      </c>
      <c r="M9" s="138">
        <f t="shared" si="0"/>
        <v>0</v>
      </c>
      <c r="N9" s="138">
        <f t="shared" si="0"/>
        <v>0</v>
      </c>
      <c r="O9" s="138">
        <f t="shared" si="0"/>
        <v>0</v>
      </c>
      <c r="P9" s="138">
        <f t="shared" si="0"/>
        <v>0</v>
      </c>
      <c r="Q9" s="138">
        <f t="shared" si="0"/>
        <v>0</v>
      </c>
      <c r="R9" s="138"/>
      <c r="S9" s="138">
        <f t="shared" si="0"/>
        <v>0</v>
      </c>
      <c r="T9" s="138">
        <f t="shared" si="0"/>
        <v>0</v>
      </c>
      <c r="U9" s="138">
        <f t="shared" si="0"/>
        <v>0</v>
      </c>
      <c r="V9" s="138">
        <f t="shared" si="0"/>
        <v>0</v>
      </c>
      <c r="W9" s="138">
        <f>SUM(W10:W12)</f>
        <v>0</v>
      </c>
      <c r="X9" s="138">
        <f>SUM(X10:X12)</f>
        <v>0</v>
      </c>
    </row>
    <row r="10" spans="1:24" ht="18" x14ac:dyDescent="0.3">
      <c r="A10" s="6"/>
      <c r="B10" s="9" t="s">
        <v>13</v>
      </c>
      <c r="C10" s="142">
        <f>E10+G10+I10</f>
        <v>0</v>
      </c>
      <c r="D10" s="142"/>
      <c r="E10" s="142"/>
      <c r="F10" s="142"/>
      <c r="G10" s="142"/>
      <c r="H10" s="142"/>
      <c r="I10" s="142"/>
      <c r="J10" s="142"/>
      <c r="K10" s="142"/>
      <c r="L10" s="140"/>
      <c r="M10" s="140"/>
      <c r="N10" s="142"/>
      <c r="O10" s="142"/>
      <c r="P10" s="142"/>
      <c r="Q10" s="142"/>
      <c r="R10" s="142"/>
      <c r="S10" s="140"/>
      <c r="T10" s="140"/>
      <c r="U10" s="140"/>
      <c r="V10" s="140"/>
      <c r="W10" s="140"/>
      <c r="X10" s="140"/>
    </row>
    <row r="11" spans="1:24" ht="18" x14ac:dyDescent="0.3">
      <c r="A11" s="6"/>
      <c r="B11" s="9" t="s">
        <v>8</v>
      </c>
      <c r="C11" s="142">
        <f>E11+G11+I11</f>
        <v>0</v>
      </c>
      <c r="D11" s="140"/>
      <c r="E11" s="140"/>
      <c r="F11" s="140"/>
      <c r="G11" s="140"/>
      <c r="H11" s="140"/>
      <c r="I11" s="140"/>
      <c r="J11" s="140"/>
      <c r="K11" s="140"/>
      <c r="L11" s="140"/>
      <c r="M11" s="140"/>
      <c r="N11" s="140"/>
      <c r="O11" s="140"/>
      <c r="P11" s="140"/>
      <c r="Q11" s="140"/>
      <c r="R11" s="140"/>
      <c r="S11" s="140"/>
      <c r="T11" s="140"/>
      <c r="U11" s="140"/>
      <c r="V11" s="140"/>
      <c r="W11" s="140"/>
      <c r="X11" s="140"/>
    </row>
    <row r="12" spans="1:24" ht="18" x14ac:dyDescent="0.3">
      <c r="A12" s="6"/>
      <c r="B12" s="9" t="s">
        <v>8</v>
      </c>
      <c r="C12" s="142">
        <f>E12+G12+I12</f>
        <v>0</v>
      </c>
      <c r="D12" s="140"/>
      <c r="E12" s="140"/>
      <c r="F12" s="140"/>
      <c r="G12" s="140"/>
      <c r="H12" s="140"/>
      <c r="I12" s="140"/>
      <c r="J12" s="140"/>
      <c r="K12" s="140"/>
      <c r="L12" s="140"/>
      <c r="M12" s="140"/>
      <c r="N12" s="140"/>
      <c r="O12" s="140"/>
      <c r="P12" s="140"/>
      <c r="Q12" s="140"/>
      <c r="R12" s="140"/>
      <c r="S12" s="140"/>
      <c r="T12" s="140"/>
      <c r="U12" s="140"/>
      <c r="V12" s="140"/>
      <c r="W12" s="140"/>
      <c r="X12" s="140"/>
    </row>
    <row r="13" spans="1:24" s="139" customFormat="1" ht="17.399999999999999" x14ac:dyDescent="0.3">
      <c r="A13" s="6" t="s">
        <v>9</v>
      </c>
      <c r="B13" s="7" t="s">
        <v>10</v>
      </c>
      <c r="C13" s="141">
        <f>SUM(C14:C16)</f>
        <v>0</v>
      </c>
      <c r="D13" s="141">
        <f t="shared" ref="D13:V13" si="1">SUM(D14:D16)</f>
        <v>0</v>
      </c>
      <c r="E13" s="141">
        <f t="shared" si="1"/>
        <v>0</v>
      </c>
      <c r="F13" s="141">
        <f t="shared" si="1"/>
        <v>0</v>
      </c>
      <c r="G13" s="141">
        <f t="shared" si="1"/>
        <v>0</v>
      </c>
      <c r="H13" s="141">
        <f t="shared" si="1"/>
        <v>0</v>
      </c>
      <c r="I13" s="141">
        <f t="shared" si="1"/>
        <v>0</v>
      </c>
      <c r="J13" s="141">
        <f t="shared" si="1"/>
        <v>0</v>
      </c>
      <c r="K13" s="141">
        <f t="shared" si="1"/>
        <v>0</v>
      </c>
      <c r="L13" s="141">
        <f t="shared" si="1"/>
        <v>0</v>
      </c>
      <c r="M13" s="141">
        <f t="shared" si="1"/>
        <v>0</v>
      </c>
      <c r="N13" s="141">
        <f t="shared" si="1"/>
        <v>0</v>
      </c>
      <c r="O13" s="141">
        <f t="shared" si="1"/>
        <v>0</v>
      </c>
      <c r="P13" s="141">
        <f t="shared" si="1"/>
        <v>0</v>
      </c>
      <c r="Q13" s="141">
        <f t="shared" si="1"/>
        <v>0</v>
      </c>
      <c r="R13" s="141"/>
      <c r="S13" s="141">
        <f t="shared" si="1"/>
        <v>0</v>
      </c>
      <c r="T13" s="141">
        <f t="shared" si="1"/>
        <v>0</v>
      </c>
      <c r="U13" s="141">
        <f t="shared" si="1"/>
        <v>0</v>
      </c>
      <c r="V13" s="141">
        <f t="shared" si="1"/>
        <v>0</v>
      </c>
      <c r="W13" s="141">
        <f>SUM(W14:W16)</f>
        <v>0</v>
      </c>
      <c r="X13" s="141">
        <f>SUM(X14:X16)</f>
        <v>0</v>
      </c>
    </row>
    <row r="14" spans="1:24" ht="18" x14ac:dyDescent="0.3">
      <c r="A14" s="6"/>
      <c r="B14" s="9" t="s">
        <v>13</v>
      </c>
      <c r="C14" s="142">
        <f>E14+G14+I14</f>
        <v>0</v>
      </c>
      <c r="D14" s="142"/>
      <c r="E14" s="142"/>
      <c r="F14" s="142"/>
      <c r="G14" s="142"/>
      <c r="H14" s="142"/>
      <c r="I14" s="142"/>
      <c r="J14" s="142"/>
      <c r="K14" s="142"/>
      <c r="L14" s="142"/>
      <c r="M14" s="142"/>
      <c r="N14" s="142"/>
      <c r="O14" s="142"/>
      <c r="P14" s="142"/>
      <c r="Q14" s="142"/>
      <c r="R14" s="142"/>
      <c r="S14" s="142"/>
      <c r="T14" s="142"/>
      <c r="U14" s="142"/>
      <c r="V14" s="142"/>
      <c r="W14" s="142"/>
      <c r="X14" s="142"/>
    </row>
    <row r="15" spans="1:24" ht="18" x14ac:dyDescent="0.3">
      <c r="A15" s="6"/>
      <c r="B15" s="9" t="s">
        <v>8</v>
      </c>
      <c r="C15" s="142">
        <f>E15+G15+I15</f>
        <v>0</v>
      </c>
      <c r="D15" s="140"/>
      <c r="E15" s="140"/>
      <c r="F15" s="140"/>
      <c r="G15" s="140"/>
      <c r="H15" s="140"/>
      <c r="I15" s="140"/>
      <c r="J15" s="140"/>
      <c r="K15" s="140"/>
      <c r="L15" s="140"/>
      <c r="M15" s="140"/>
      <c r="N15" s="140"/>
      <c r="O15" s="140"/>
      <c r="P15" s="140"/>
      <c r="Q15" s="140"/>
      <c r="R15" s="140"/>
      <c r="S15" s="140"/>
      <c r="T15" s="140"/>
      <c r="U15" s="140"/>
      <c r="V15" s="140"/>
      <c r="W15" s="140"/>
      <c r="X15" s="140"/>
    </row>
    <row r="16" spans="1:24" ht="18" x14ac:dyDescent="0.3">
      <c r="A16" s="6"/>
      <c r="B16" s="9" t="s">
        <v>8</v>
      </c>
      <c r="C16" s="142">
        <f>E16+G16+I16</f>
        <v>0</v>
      </c>
      <c r="D16" s="140"/>
      <c r="E16" s="140"/>
      <c r="F16" s="140"/>
      <c r="G16" s="140"/>
      <c r="H16" s="140"/>
      <c r="I16" s="140"/>
      <c r="J16" s="140"/>
      <c r="K16" s="140"/>
      <c r="L16" s="140"/>
      <c r="M16" s="140"/>
      <c r="N16" s="140"/>
      <c r="O16" s="140"/>
      <c r="P16" s="140"/>
      <c r="Q16" s="140"/>
      <c r="R16" s="140"/>
      <c r="S16" s="140"/>
      <c r="T16" s="140"/>
      <c r="U16" s="140"/>
      <c r="V16" s="140"/>
      <c r="W16" s="140"/>
      <c r="X16" s="140"/>
    </row>
    <row r="17" spans="1:24" s="139" customFormat="1" ht="17.399999999999999" x14ac:dyDescent="0.3">
      <c r="A17" s="6" t="s">
        <v>11</v>
      </c>
      <c r="B17" s="7" t="s">
        <v>12</v>
      </c>
      <c r="C17" s="143">
        <f>SUM(C18:C20)</f>
        <v>0</v>
      </c>
      <c r="D17" s="143">
        <f t="shared" ref="D17:V17" si="2">SUM(D18:D20)</f>
        <v>0</v>
      </c>
      <c r="E17" s="143">
        <f t="shared" si="2"/>
        <v>0</v>
      </c>
      <c r="F17" s="143">
        <f t="shared" si="2"/>
        <v>0</v>
      </c>
      <c r="G17" s="143">
        <f t="shared" si="2"/>
        <v>0</v>
      </c>
      <c r="H17" s="143">
        <f t="shared" si="2"/>
        <v>0</v>
      </c>
      <c r="I17" s="143">
        <f t="shared" si="2"/>
        <v>0</v>
      </c>
      <c r="J17" s="143">
        <f t="shared" si="2"/>
        <v>0</v>
      </c>
      <c r="K17" s="143">
        <f t="shared" si="2"/>
        <v>0</v>
      </c>
      <c r="L17" s="143">
        <f t="shared" si="2"/>
        <v>0</v>
      </c>
      <c r="M17" s="143">
        <f t="shared" si="2"/>
        <v>0</v>
      </c>
      <c r="N17" s="143">
        <f t="shared" si="2"/>
        <v>0</v>
      </c>
      <c r="O17" s="143">
        <f t="shared" si="2"/>
        <v>0</v>
      </c>
      <c r="P17" s="143">
        <f t="shared" si="2"/>
        <v>0</v>
      </c>
      <c r="Q17" s="143">
        <f t="shared" si="2"/>
        <v>0</v>
      </c>
      <c r="R17" s="143"/>
      <c r="S17" s="143">
        <f t="shared" si="2"/>
        <v>0</v>
      </c>
      <c r="T17" s="143">
        <f t="shared" si="2"/>
        <v>0</v>
      </c>
      <c r="U17" s="143">
        <f t="shared" si="2"/>
        <v>0</v>
      </c>
      <c r="V17" s="143">
        <f t="shared" si="2"/>
        <v>0</v>
      </c>
      <c r="W17" s="143">
        <f>SUM(W18:W20)</f>
        <v>0</v>
      </c>
      <c r="X17" s="143">
        <f>SUM(X18:X20)</f>
        <v>0</v>
      </c>
    </row>
    <row r="18" spans="1:24" ht="18" x14ac:dyDescent="0.3">
      <c r="A18" s="6"/>
      <c r="B18" s="9" t="s">
        <v>13</v>
      </c>
      <c r="C18" s="142">
        <f>E18+G18+I18</f>
        <v>0</v>
      </c>
      <c r="D18" s="142"/>
      <c r="E18" s="142"/>
      <c r="F18" s="142"/>
      <c r="G18" s="142"/>
      <c r="H18" s="142"/>
      <c r="I18" s="142"/>
      <c r="J18" s="142"/>
      <c r="K18" s="142"/>
      <c r="L18" s="140"/>
      <c r="M18" s="140"/>
      <c r="N18" s="140"/>
      <c r="O18" s="140"/>
      <c r="P18" s="140"/>
      <c r="Q18" s="140"/>
      <c r="R18" s="140"/>
      <c r="S18" s="140"/>
      <c r="T18" s="140"/>
      <c r="U18" s="140"/>
      <c r="V18" s="140"/>
      <c r="W18" s="140"/>
      <c r="X18" s="140"/>
    </row>
    <row r="19" spans="1:24" ht="18" x14ac:dyDescent="0.3">
      <c r="A19" s="6"/>
      <c r="B19" s="9" t="s">
        <v>8</v>
      </c>
      <c r="C19" s="142">
        <f>E19+G19+I19</f>
        <v>0</v>
      </c>
      <c r="D19" s="140"/>
      <c r="E19" s="144"/>
      <c r="F19" s="144"/>
      <c r="G19" s="144"/>
      <c r="H19" s="144"/>
      <c r="I19" s="144"/>
      <c r="J19" s="144"/>
      <c r="K19" s="144"/>
      <c r="L19" s="144"/>
      <c r="M19" s="144"/>
      <c r="N19" s="144"/>
      <c r="O19" s="144"/>
      <c r="P19" s="142"/>
      <c r="Q19" s="142"/>
      <c r="R19" s="142"/>
      <c r="S19" s="142"/>
      <c r="T19" s="142"/>
      <c r="U19" s="142"/>
      <c r="V19" s="142"/>
      <c r="W19" s="142"/>
      <c r="X19" s="142"/>
    </row>
    <row r="20" spans="1:24" ht="18" x14ac:dyDescent="0.3">
      <c r="A20" s="6"/>
      <c r="B20" s="9" t="s">
        <v>8</v>
      </c>
      <c r="C20" s="142">
        <f>E20+G20+I20</f>
        <v>0</v>
      </c>
      <c r="D20" s="140"/>
      <c r="E20" s="144"/>
      <c r="F20" s="144"/>
      <c r="G20" s="144"/>
      <c r="H20" s="144"/>
      <c r="I20" s="144"/>
      <c r="J20" s="144"/>
      <c r="K20" s="144"/>
      <c r="L20" s="144"/>
      <c r="M20" s="144"/>
      <c r="N20" s="144"/>
      <c r="O20" s="144"/>
      <c r="P20" s="142"/>
      <c r="Q20" s="142"/>
      <c r="R20" s="142"/>
      <c r="S20" s="142"/>
      <c r="T20" s="142"/>
      <c r="U20" s="142"/>
      <c r="V20" s="142"/>
      <c r="W20" s="142"/>
      <c r="X20" s="142"/>
    </row>
    <row r="21" spans="1:24" s="139" customFormat="1" ht="17.399999999999999" x14ac:dyDescent="0.3">
      <c r="A21" s="6" t="s">
        <v>95</v>
      </c>
      <c r="B21" s="7" t="s">
        <v>229</v>
      </c>
      <c r="C21" s="143">
        <f>SUM(C22:C24)</f>
        <v>0</v>
      </c>
      <c r="D21" s="143">
        <f t="shared" ref="D21:V21" si="3">SUM(D22:D24)</f>
        <v>0</v>
      </c>
      <c r="E21" s="143">
        <f t="shared" si="3"/>
        <v>0</v>
      </c>
      <c r="F21" s="143">
        <f t="shared" si="3"/>
        <v>0</v>
      </c>
      <c r="G21" s="143">
        <f t="shared" si="3"/>
        <v>0</v>
      </c>
      <c r="H21" s="143">
        <f t="shared" si="3"/>
        <v>0</v>
      </c>
      <c r="I21" s="143">
        <f t="shared" si="3"/>
        <v>0</v>
      </c>
      <c r="J21" s="143">
        <f t="shared" si="3"/>
        <v>0</v>
      </c>
      <c r="K21" s="143">
        <f t="shared" si="3"/>
        <v>0</v>
      </c>
      <c r="L21" s="143">
        <f t="shared" si="3"/>
        <v>0</v>
      </c>
      <c r="M21" s="143">
        <f t="shared" si="3"/>
        <v>0</v>
      </c>
      <c r="N21" s="143">
        <f t="shared" si="3"/>
        <v>0</v>
      </c>
      <c r="O21" s="143">
        <f t="shared" si="3"/>
        <v>0</v>
      </c>
      <c r="P21" s="143">
        <f t="shared" si="3"/>
        <v>0</v>
      </c>
      <c r="Q21" s="143">
        <f t="shared" si="3"/>
        <v>0</v>
      </c>
      <c r="R21" s="143"/>
      <c r="S21" s="143">
        <f t="shared" si="3"/>
        <v>0</v>
      </c>
      <c r="T21" s="143">
        <f t="shared" si="3"/>
        <v>0</v>
      </c>
      <c r="U21" s="143">
        <f t="shared" si="3"/>
        <v>0</v>
      </c>
      <c r="V21" s="143">
        <f t="shared" si="3"/>
        <v>0</v>
      </c>
      <c r="W21" s="143">
        <f>SUM(W22:W24)</f>
        <v>0</v>
      </c>
      <c r="X21" s="143">
        <f>SUM(X22:X24)</f>
        <v>0</v>
      </c>
    </row>
    <row r="22" spans="1:24" ht="18" x14ac:dyDescent="0.3">
      <c r="A22" s="6"/>
      <c r="B22" s="9" t="s">
        <v>13</v>
      </c>
      <c r="C22" s="142">
        <f>E22+G22+I22</f>
        <v>0</v>
      </c>
      <c r="D22" s="142"/>
      <c r="E22" s="142"/>
      <c r="F22" s="142"/>
      <c r="G22" s="142"/>
      <c r="H22" s="142"/>
      <c r="I22" s="142"/>
      <c r="J22" s="142"/>
      <c r="K22" s="142"/>
      <c r="L22" s="140"/>
      <c r="M22" s="140"/>
      <c r="N22" s="140"/>
      <c r="O22" s="140"/>
      <c r="P22" s="140"/>
      <c r="Q22" s="140"/>
      <c r="R22" s="140"/>
      <c r="S22" s="140"/>
      <c r="T22" s="140"/>
      <c r="U22" s="140"/>
      <c r="V22" s="140"/>
      <c r="W22" s="140"/>
      <c r="X22" s="140"/>
    </row>
    <row r="23" spans="1:24" ht="18" x14ac:dyDescent="0.3">
      <c r="A23" s="6"/>
      <c r="B23" s="9" t="s">
        <v>8</v>
      </c>
      <c r="C23" s="142">
        <f>E23+G23+I23</f>
        <v>0</v>
      </c>
      <c r="D23" s="140"/>
      <c r="E23" s="144"/>
      <c r="F23" s="144"/>
      <c r="G23" s="144"/>
      <c r="H23" s="144"/>
      <c r="I23" s="144"/>
      <c r="J23" s="144"/>
      <c r="K23" s="144"/>
      <c r="L23" s="144"/>
      <c r="M23" s="144"/>
      <c r="N23" s="144"/>
      <c r="O23" s="144"/>
      <c r="P23" s="142"/>
      <c r="Q23" s="142"/>
      <c r="R23" s="142"/>
      <c r="S23" s="142"/>
      <c r="T23" s="142"/>
      <c r="U23" s="142"/>
      <c r="V23" s="142"/>
      <c r="W23" s="142"/>
      <c r="X23" s="142"/>
    </row>
    <row r="24" spans="1:24" ht="18" x14ac:dyDescent="0.3">
      <c r="A24" s="6"/>
      <c r="B24" s="9" t="s">
        <v>8</v>
      </c>
      <c r="C24" s="142">
        <f>E24+G24+I24</f>
        <v>0</v>
      </c>
      <c r="D24" s="140"/>
      <c r="E24" s="144"/>
      <c r="F24" s="144"/>
      <c r="G24" s="144"/>
      <c r="H24" s="144"/>
      <c r="I24" s="144"/>
      <c r="J24" s="144"/>
      <c r="K24" s="144"/>
      <c r="L24" s="144"/>
      <c r="M24" s="144"/>
      <c r="N24" s="144"/>
      <c r="O24" s="144"/>
      <c r="P24" s="142"/>
      <c r="Q24" s="142"/>
      <c r="R24" s="142"/>
      <c r="S24" s="142"/>
      <c r="T24" s="142"/>
      <c r="U24" s="142"/>
      <c r="V24" s="142"/>
      <c r="W24" s="142"/>
      <c r="X24" s="142"/>
    </row>
    <row r="25" spans="1:24" s="147" customFormat="1" ht="15.6" x14ac:dyDescent="0.3">
      <c r="A25" s="145"/>
      <c r="B25" s="146" t="s">
        <v>98</v>
      </c>
      <c r="C25" s="141">
        <f>C17+C13+C9</f>
        <v>0</v>
      </c>
      <c r="D25" s="141">
        <f t="shared" ref="D25:V25" si="4">D17+D13+D9</f>
        <v>0</v>
      </c>
      <c r="E25" s="141">
        <f t="shared" si="4"/>
        <v>0</v>
      </c>
      <c r="F25" s="141">
        <f t="shared" si="4"/>
        <v>0</v>
      </c>
      <c r="G25" s="141">
        <f t="shared" si="4"/>
        <v>0</v>
      </c>
      <c r="H25" s="141">
        <f t="shared" si="4"/>
        <v>0</v>
      </c>
      <c r="I25" s="141">
        <f t="shared" si="4"/>
        <v>0</v>
      </c>
      <c r="J25" s="141">
        <f t="shared" si="4"/>
        <v>0</v>
      </c>
      <c r="K25" s="141">
        <f t="shared" si="4"/>
        <v>0</v>
      </c>
      <c r="L25" s="141">
        <f t="shared" si="4"/>
        <v>0</v>
      </c>
      <c r="M25" s="141">
        <f t="shared" si="4"/>
        <v>0</v>
      </c>
      <c r="N25" s="141">
        <f t="shared" si="4"/>
        <v>0</v>
      </c>
      <c r="O25" s="141">
        <f t="shared" si="4"/>
        <v>0</v>
      </c>
      <c r="P25" s="141">
        <f t="shared" si="4"/>
        <v>0</v>
      </c>
      <c r="Q25" s="141">
        <f t="shared" si="4"/>
        <v>0</v>
      </c>
      <c r="R25" s="141"/>
      <c r="S25" s="141">
        <f t="shared" si="4"/>
        <v>0</v>
      </c>
      <c r="T25" s="141">
        <f t="shared" si="4"/>
        <v>0</v>
      </c>
      <c r="U25" s="141">
        <f t="shared" si="4"/>
        <v>0</v>
      </c>
      <c r="V25" s="141">
        <f t="shared" si="4"/>
        <v>0</v>
      </c>
      <c r="W25" s="141">
        <f>W17+W13+W9</f>
        <v>0</v>
      </c>
      <c r="X25" s="141">
        <f>X17+X13+X9</f>
        <v>0</v>
      </c>
    </row>
    <row r="27" spans="1:24" s="148" customFormat="1" ht="21" x14ac:dyDescent="0.4">
      <c r="U27" s="148" t="s">
        <v>233</v>
      </c>
    </row>
    <row r="28" spans="1:24" s="149" customFormat="1" ht="20.399999999999999" x14ac:dyDescent="0.35">
      <c r="C28" s="149" t="s">
        <v>212</v>
      </c>
      <c r="U28" s="149" t="s">
        <v>230</v>
      </c>
    </row>
    <row r="29" spans="1:24" s="148" customFormat="1" ht="21" x14ac:dyDescent="0.4"/>
    <row r="30" spans="1:24" s="148" customFormat="1" ht="21" x14ac:dyDescent="0.4"/>
    <row r="31" spans="1:24" s="148" customFormat="1" ht="21" x14ac:dyDescent="0.4"/>
    <row r="32" spans="1:24" s="148" customFormat="1" ht="21" x14ac:dyDescent="0.4"/>
    <row r="33" spans="3:21" s="148" customFormat="1" ht="21" x14ac:dyDescent="0.4"/>
    <row r="34" spans="3:21" s="149" customFormat="1" ht="20.399999999999999" x14ac:dyDescent="0.35">
      <c r="C34" s="149" t="s">
        <v>96</v>
      </c>
      <c r="U34" s="149" t="s">
        <v>96</v>
      </c>
    </row>
  </sheetData>
  <mergeCells count="18">
    <mergeCell ref="R6:R7"/>
    <mergeCell ref="S6:T6"/>
    <mergeCell ref="U6:V6"/>
    <mergeCell ref="W6:X6"/>
    <mergeCell ref="A3:X3"/>
    <mergeCell ref="C6:C7"/>
    <mergeCell ref="D6:E6"/>
    <mergeCell ref="F6:G6"/>
    <mergeCell ref="H6:I6"/>
    <mergeCell ref="C5:I5"/>
    <mergeCell ref="J5:K6"/>
    <mergeCell ref="U4:X4"/>
    <mergeCell ref="A5:A7"/>
    <mergeCell ref="B5:B7"/>
    <mergeCell ref="L5:M6"/>
    <mergeCell ref="N5:O6"/>
    <mergeCell ref="P5:Q6"/>
    <mergeCell ref="R5:X5"/>
  </mergeCells>
  <printOptions horizontalCentered="1"/>
  <pageMargins left="0.15748031496062992" right="0.11811023622047245" top="0.47244094488188981" bottom="0.23622047244094491" header="0.31496062992125984" footer="0.31496062992125984"/>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MAU nang luong - tham khao</vt:lpstr>
      <vt:lpstr>03-NQ01 khoi MN</vt:lpstr>
      <vt:lpstr>04-NQ04 thu hut GVMN</vt:lpstr>
      <vt:lpstr>05-GV HNKT</vt:lpstr>
      <vt:lpstr>06-cac CS GD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Nguyen Xuan Trung</cp:lastModifiedBy>
  <cp:lastPrinted>2023-09-06T02:16:33Z</cp:lastPrinted>
  <dcterms:created xsi:type="dcterms:W3CDTF">2021-08-09T12:17:31Z</dcterms:created>
  <dcterms:modified xsi:type="dcterms:W3CDTF">2023-09-06T02:19:56Z</dcterms:modified>
</cp:coreProperties>
</file>