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NAM HOC 2022 2023\TAI CHINH\CÔNG KHAI TÀI CHÍNH QUÝ IV NĂM 2022\"/>
    </mc:Choice>
  </mc:AlternateContent>
  <workbookProtection workbookPassword="969B" lockStructure="1"/>
  <bookViews>
    <workbookView xWindow="0" yWindow="120" windowWidth="20730" windowHeight="11640" firstSheet="4" activeTab="15"/>
  </bookViews>
  <sheets>
    <sheet name="CK T1,22" sheetId="5" r:id="rId1"/>
    <sheet name="CK T2,22" sheetId="6" r:id="rId2"/>
    <sheet name="CK T3,22 " sheetId="7" r:id="rId3"/>
    <sheet name="CK T4,22 " sheetId="8" r:id="rId4"/>
    <sheet name="CK T5,22 " sheetId="9" r:id="rId5"/>
    <sheet name="CK T6,22" sheetId="10" r:id="rId6"/>
    <sheet name="CK T7,22" sheetId="11" r:id="rId7"/>
    <sheet name="CK T8,22 " sheetId="16" r:id="rId8"/>
    <sheet name="CK T9,22  " sheetId="17" r:id="rId9"/>
    <sheet name="CK T10,22  " sheetId="18" r:id="rId10"/>
    <sheet name="CK T11.22" sheetId="19" r:id="rId11"/>
    <sheet name="CK T12,22" sheetId="20" r:id="rId12"/>
    <sheet name="CK T9,21" sheetId="12" r:id="rId13"/>
    <sheet name="CK T10,21" sheetId="13" r:id="rId14"/>
    <sheet name="CK T11,21" sheetId="14" r:id="rId15"/>
    <sheet name="CK T12,21" sheetId="15" r:id="rId16"/>
  </sheets>
  <calcPr calcId="162913"/>
</workbook>
</file>

<file path=xl/calcChain.xml><?xml version="1.0" encoding="utf-8"?>
<calcChain xmlns="http://schemas.openxmlformats.org/spreadsheetml/2006/main">
  <c r="F25" i="9" l="1"/>
  <c r="F28" i="20"/>
  <c r="F28" i="19"/>
  <c r="F14" i="20"/>
  <c r="F16" i="19"/>
  <c r="C16" i="20" s="1"/>
  <c r="F16" i="20" s="1"/>
  <c r="F17" i="19"/>
  <c r="C17" i="20" s="1"/>
  <c r="F17" i="20" s="1"/>
  <c r="F14" i="18"/>
  <c r="F16" i="18"/>
  <c r="F17" i="18"/>
  <c r="F15" i="18"/>
  <c r="F15" i="20"/>
  <c r="E17" i="20"/>
  <c r="C11" i="20"/>
  <c r="F11" i="20" s="1"/>
  <c r="C12" i="20"/>
  <c r="C13" i="20"/>
  <c r="C15" i="20"/>
  <c r="C18" i="20"/>
  <c r="C19" i="20"/>
  <c r="F19" i="20" s="1"/>
  <c r="F18" i="20" s="1"/>
  <c r="D63" i="20" s="1"/>
  <c r="C20" i="20"/>
  <c r="C23" i="20"/>
  <c r="F23" i="20" s="1"/>
  <c r="C24" i="20"/>
  <c r="C27" i="20"/>
  <c r="F27" i="20" s="1"/>
  <c r="C29" i="20"/>
  <c r="C30" i="20"/>
  <c r="C31" i="20"/>
  <c r="F31" i="20" s="1"/>
  <c r="C32" i="20"/>
  <c r="C33" i="20"/>
  <c r="C34" i="20"/>
  <c r="C35" i="20"/>
  <c r="F35" i="20" s="1"/>
  <c r="C37" i="20"/>
  <c r="C38" i="20"/>
  <c r="C39" i="20"/>
  <c r="F39" i="20" s="1"/>
  <c r="C40" i="20"/>
  <c r="F40" i="20" s="1"/>
  <c r="C41" i="20"/>
  <c r="C42" i="20"/>
  <c r="C43" i="20"/>
  <c r="F43" i="20" s="1"/>
  <c r="C44" i="20"/>
  <c r="F44" i="20" s="1"/>
  <c r="C47" i="20"/>
  <c r="F47" i="20" s="1"/>
  <c r="C48" i="20"/>
  <c r="F48" i="20" s="1"/>
  <c r="C49" i="20"/>
  <c r="C50" i="20"/>
  <c r="C51" i="20"/>
  <c r="C52" i="20"/>
  <c r="F52" i="20" s="1"/>
  <c r="C53" i="20"/>
  <c r="C54" i="20"/>
  <c r="C55" i="20"/>
  <c r="C10" i="20"/>
  <c r="F10" i="20" s="1"/>
  <c r="C56" i="20"/>
  <c r="F55" i="20"/>
  <c r="F54" i="20"/>
  <c r="F53" i="20"/>
  <c r="F50" i="20"/>
  <c r="F49" i="20"/>
  <c r="F42" i="20"/>
  <c r="F41" i="20"/>
  <c r="F38" i="20"/>
  <c r="F37" i="20"/>
  <c r="F34" i="20"/>
  <c r="F33" i="20"/>
  <c r="F32" i="20"/>
  <c r="F30" i="20"/>
  <c r="F29" i="20"/>
  <c r="F24" i="20"/>
  <c r="E21" i="20"/>
  <c r="D21" i="20"/>
  <c r="E18" i="20"/>
  <c r="D18" i="20"/>
  <c r="D14" i="20"/>
  <c r="F13" i="20"/>
  <c r="F12" i="20"/>
  <c r="E9" i="20"/>
  <c r="E8" i="20" s="1"/>
  <c r="D9" i="20"/>
  <c r="D8" i="20" s="1"/>
  <c r="D21" i="18"/>
  <c r="E21" i="18"/>
  <c r="C11" i="19"/>
  <c r="C12" i="19"/>
  <c r="C13" i="19"/>
  <c r="F13" i="19" s="1"/>
  <c r="C15" i="19"/>
  <c r="C16" i="19"/>
  <c r="C17" i="19"/>
  <c r="C18" i="19"/>
  <c r="C19" i="19"/>
  <c r="C20" i="19"/>
  <c r="C23" i="19"/>
  <c r="C24" i="19"/>
  <c r="C27" i="19"/>
  <c r="C29" i="19"/>
  <c r="F29" i="19" s="1"/>
  <c r="C30" i="19"/>
  <c r="C31" i="19"/>
  <c r="C32" i="19"/>
  <c r="C33" i="19"/>
  <c r="F33" i="19" s="1"/>
  <c r="C34" i="19"/>
  <c r="C35" i="19"/>
  <c r="C37" i="19"/>
  <c r="F37" i="19" s="1"/>
  <c r="C38" i="19"/>
  <c r="F38" i="19" s="1"/>
  <c r="C39" i="19"/>
  <c r="C40" i="19"/>
  <c r="C41" i="19"/>
  <c r="F41" i="19" s="1"/>
  <c r="C42" i="19"/>
  <c r="F42" i="19" s="1"/>
  <c r="C43" i="19"/>
  <c r="C44" i="19"/>
  <c r="C45" i="19"/>
  <c r="F45" i="19" s="1"/>
  <c r="C45" i="20" s="1"/>
  <c r="F45" i="20" s="1"/>
  <c r="C47" i="19"/>
  <c r="C48" i="19"/>
  <c r="C49" i="19"/>
  <c r="F49" i="19" s="1"/>
  <c r="C50" i="19"/>
  <c r="F50" i="19" s="1"/>
  <c r="C54" i="19"/>
  <c r="F54" i="19" s="1"/>
  <c r="C55" i="19"/>
  <c r="C56" i="19"/>
  <c r="C10" i="19"/>
  <c r="F55" i="19"/>
  <c r="F48" i="19"/>
  <c r="F47" i="19"/>
  <c r="F44" i="19"/>
  <c r="F43" i="19"/>
  <c r="F40" i="19"/>
  <c r="F39" i="19"/>
  <c r="F35" i="19"/>
  <c r="F34" i="19"/>
  <c r="F32" i="19"/>
  <c r="F31" i="19"/>
  <c r="F30" i="19"/>
  <c r="F27" i="19"/>
  <c r="F24" i="19"/>
  <c r="F23" i="19"/>
  <c r="E21" i="19"/>
  <c r="D21" i="19"/>
  <c r="F19" i="19"/>
  <c r="F18" i="19" s="1"/>
  <c r="D63" i="19" s="1"/>
  <c r="E18" i="19"/>
  <c r="D18" i="19"/>
  <c r="F15" i="19"/>
  <c r="D14" i="19"/>
  <c r="F12" i="19"/>
  <c r="F11" i="19"/>
  <c r="F10" i="19"/>
  <c r="E9" i="19"/>
  <c r="E8" i="19" s="1"/>
  <c r="D9" i="19"/>
  <c r="D8" i="19" s="1"/>
  <c r="E57" i="20" l="1"/>
  <c r="C14" i="20"/>
  <c r="F14" i="19"/>
  <c r="F51" i="20"/>
  <c r="D64" i="20" s="1"/>
  <c r="D57" i="20"/>
  <c r="F9" i="20"/>
  <c r="F8" i="20" s="1"/>
  <c r="D62" i="20" s="1"/>
  <c r="C9" i="20"/>
  <c r="E57" i="19"/>
  <c r="D57" i="19"/>
  <c r="F9" i="19"/>
  <c r="F8" i="19" s="1"/>
  <c r="C9" i="19"/>
  <c r="F50" i="18"/>
  <c r="C36" i="18"/>
  <c r="F36" i="17"/>
  <c r="C11" i="18"/>
  <c r="C12" i="18"/>
  <c r="C13" i="18"/>
  <c r="C14" i="18"/>
  <c r="C15" i="18"/>
  <c r="C16" i="18"/>
  <c r="C17" i="18"/>
  <c r="C18" i="18"/>
  <c r="C19" i="18"/>
  <c r="C20" i="18"/>
  <c r="C23" i="18"/>
  <c r="C24" i="18"/>
  <c r="C27" i="18"/>
  <c r="C29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2" i="18"/>
  <c r="C54" i="18"/>
  <c r="C55" i="18"/>
  <c r="C56" i="18"/>
  <c r="C10" i="18"/>
  <c r="C8" i="20" l="1"/>
  <c r="D61" i="20"/>
  <c r="D62" i="19"/>
  <c r="F55" i="18"/>
  <c r="F54" i="18"/>
  <c r="F52" i="18"/>
  <c r="C52" i="19" s="1"/>
  <c r="F52" i="19" s="1"/>
  <c r="F49" i="18"/>
  <c r="F48" i="18"/>
  <c r="F47" i="18"/>
  <c r="F46" i="18"/>
  <c r="C46" i="19" s="1"/>
  <c r="F46" i="19" s="1"/>
  <c r="F45" i="18"/>
  <c r="F44" i="18"/>
  <c r="F43" i="18"/>
  <c r="F42" i="18"/>
  <c r="F41" i="18"/>
  <c r="F40" i="18"/>
  <c r="F39" i="18"/>
  <c r="F38" i="18"/>
  <c r="F37" i="18"/>
  <c r="F35" i="18"/>
  <c r="F34" i="18"/>
  <c r="F33" i="18"/>
  <c r="F32" i="18"/>
  <c r="F31" i="18"/>
  <c r="F30" i="18"/>
  <c r="F29" i="18"/>
  <c r="F27" i="18"/>
  <c r="F24" i="18"/>
  <c r="F23" i="18"/>
  <c r="F19" i="18"/>
  <c r="F18" i="18" s="1"/>
  <c r="D63" i="18" s="1"/>
  <c r="E18" i="18"/>
  <c r="D18" i="18"/>
  <c r="D14" i="18"/>
  <c r="F13" i="18"/>
  <c r="F12" i="18"/>
  <c r="F11" i="18"/>
  <c r="F10" i="18"/>
  <c r="E9" i="18"/>
  <c r="E8" i="18" s="1"/>
  <c r="D9" i="18"/>
  <c r="D8" i="18" s="1"/>
  <c r="C9" i="18"/>
  <c r="C8" i="18" s="1"/>
  <c r="C46" i="20" l="1"/>
  <c r="F46" i="20" s="1"/>
  <c r="F36" i="20" s="1"/>
  <c r="F36" i="19"/>
  <c r="C36" i="20" s="1"/>
  <c r="E57" i="18"/>
  <c r="D57" i="18"/>
  <c r="C14" i="19"/>
  <c r="C8" i="19" s="1"/>
  <c r="F9" i="18"/>
  <c r="F36" i="18"/>
  <c r="C36" i="19" s="1"/>
  <c r="F16" i="16"/>
  <c r="C16" i="17" s="1"/>
  <c r="F16" i="17" s="1"/>
  <c r="F14" i="17" s="1"/>
  <c r="F16" i="11"/>
  <c r="F16" i="10"/>
  <c r="C16" i="11"/>
  <c r="F16" i="9"/>
  <c r="C16" i="10" s="1"/>
  <c r="F16" i="8"/>
  <c r="D14" i="17"/>
  <c r="C17" i="17"/>
  <c r="F13" i="17"/>
  <c r="C11" i="6"/>
  <c r="C12" i="6"/>
  <c r="C13" i="6"/>
  <c r="F16" i="7"/>
  <c r="C14" i="6"/>
  <c r="C16" i="7"/>
  <c r="F16" i="6"/>
  <c r="F17" i="6"/>
  <c r="C17" i="7" s="1"/>
  <c r="F10" i="17"/>
  <c r="D14" i="5"/>
  <c r="D10" i="5"/>
  <c r="C53" i="17"/>
  <c r="F53" i="17" s="1"/>
  <c r="C54" i="17"/>
  <c r="C51" i="17"/>
  <c r="F51" i="17" s="1"/>
  <c r="C38" i="17"/>
  <c r="C39" i="17"/>
  <c r="C40" i="17"/>
  <c r="C41" i="17"/>
  <c r="F41" i="17" s="1"/>
  <c r="C42" i="17"/>
  <c r="C43" i="17"/>
  <c r="C44" i="17"/>
  <c r="C45" i="17"/>
  <c r="F45" i="17" s="1"/>
  <c r="C46" i="17"/>
  <c r="C47" i="17"/>
  <c r="C48" i="17"/>
  <c r="C49" i="17"/>
  <c r="F49" i="17" s="1"/>
  <c r="C37" i="17"/>
  <c r="F37" i="17" s="1"/>
  <c r="C23" i="17"/>
  <c r="F23" i="17" s="1"/>
  <c r="C24" i="17"/>
  <c r="C27" i="17"/>
  <c r="F27" i="17" s="1"/>
  <c r="C29" i="17"/>
  <c r="C30" i="17"/>
  <c r="F30" i="17" s="1"/>
  <c r="C31" i="17"/>
  <c r="F31" i="17" s="1"/>
  <c r="C32" i="17"/>
  <c r="C33" i="17"/>
  <c r="C34" i="17"/>
  <c r="F34" i="17" s="1"/>
  <c r="C35" i="17"/>
  <c r="F35" i="17" s="1"/>
  <c r="C19" i="17"/>
  <c r="F19" i="17" s="1"/>
  <c r="F18" i="17" s="1"/>
  <c r="D62" i="17" s="1"/>
  <c r="C18" i="17"/>
  <c r="C15" i="17"/>
  <c r="F15" i="17" s="1"/>
  <c r="C13" i="17"/>
  <c r="C55" i="17"/>
  <c r="F54" i="17"/>
  <c r="C50" i="17"/>
  <c r="F48" i="17"/>
  <c r="F47" i="17"/>
  <c r="F46" i="17"/>
  <c r="F44" i="17"/>
  <c r="F43" i="17"/>
  <c r="F42" i="17"/>
  <c r="F40" i="17"/>
  <c r="F39" i="17"/>
  <c r="F38" i="17"/>
  <c r="E36" i="17"/>
  <c r="D36" i="17"/>
  <c r="C36" i="17"/>
  <c r="F33" i="17"/>
  <c r="F32" i="17"/>
  <c r="F29" i="17"/>
  <c r="F24" i="17"/>
  <c r="E21" i="17"/>
  <c r="D21" i="17"/>
  <c r="C20" i="17"/>
  <c r="E18" i="17"/>
  <c r="D18" i="17"/>
  <c r="D8" i="17"/>
  <c r="E9" i="17"/>
  <c r="E8" i="17" s="1"/>
  <c r="D9" i="17"/>
  <c r="C38" i="16"/>
  <c r="C39" i="16"/>
  <c r="C40" i="16"/>
  <c r="C41" i="16"/>
  <c r="C42" i="16"/>
  <c r="C43" i="16"/>
  <c r="C44" i="16"/>
  <c r="C45" i="16"/>
  <c r="C46" i="16"/>
  <c r="C47" i="16"/>
  <c r="C48" i="16"/>
  <c r="C49" i="16"/>
  <c r="C36" i="16"/>
  <c r="C36" i="11"/>
  <c r="D36" i="11"/>
  <c r="F36" i="11"/>
  <c r="E21" i="11"/>
  <c r="D21" i="11"/>
  <c r="E21" i="10"/>
  <c r="D21" i="10"/>
  <c r="E21" i="9"/>
  <c r="D21" i="9"/>
  <c r="F36" i="10"/>
  <c r="E36" i="10"/>
  <c r="D36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37" i="10"/>
  <c r="C36" i="9"/>
  <c r="D36" i="9"/>
  <c r="E36" i="9"/>
  <c r="F37" i="9"/>
  <c r="F36" i="9"/>
  <c r="C36" i="10" s="1"/>
  <c r="F35" i="8"/>
  <c r="E35" i="8"/>
  <c r="D35" i="8"/>
  <c r="C23" i="10"/>
  <c r="C24" i="10"/>
  <c r="C25" i="10"/>
  <c r="C27" i="10"/>
  <c r="C29" i="10"/>
  <c r="C30" i="10"/>
  <c r="C31" i="10"/>
  <c r="C32" i="10"/>
  <c r="C33" i="10"/>
  <c r="C34" i="10"/>
  <c r="C35" i="10"/>
  <c r="C49" i="8"/>
  <c r="F35" i="7"/>
  <c r="E35" i="7"/>
  <c r="D35" i="7"/>
  <c r="E21" i="7"/>
  <c r="D21" i="7"/>
  <c r="C35" i="7"/>
  <c r="E35" i="6"/>
  <c r="F35" i="6"/>
  <c r="D35" i="6"/>
  <c r="C37" i="6"/>
  <c r="C38" i="6"/>
  <c r="C39" i="6"/>
  <c r="C40" i="6"/>
  <c r="C41" i="6"/>
  <c r="C42" i="6"/>
  <c r="C43" i="6"/>
  <c r="C44" i="6"/>
  <c r="C45" i="6"/>
  <c r="C46" i="6"/>
  <c r="C36" i="6"/>
  <c r="F21" i="5"/>
  <c r="F35" i="5"/>
  <c r="E35" i="5"/>
  <c r="D35" i="5"/>
  <c r="C35" i="5"/>
  <c r="C13" i="16"/>
  <c r="C15" i="16"/>
  <c r="C16" i="16"/>
  <c r="C17" i="16"/>
  <c r="C20" i="16"/>
  <c r="C53" i="16"/>
  <c r="C54" i="16"/>
  <c r="C55" i="16"/>
  <c r="F54" i="16"/>
  <c r="F53" i="16"/>
  <c r="E36" i="16"/>
  <c r="D36" i="16"/>
  <c r="E21" i="16"/>
  <c r="D21" i="16"/>
  <c r="E18" i="16"/>
  <c r="D18" i="16"/>
  <c r="F15" i="16"/>
  <c r="F14" i="16" s="1"/>
  <c r="C14" i="17" s="1"/>
  <c r="D14" i="16"/>
  <c r="E9" i="16"/>
  <c r="E8" i="16" s="1"/>
  <c r="D9" i="16"/>
  <c r="D8" i="16"/>
  <c r="F8" i="18" l="1"/>
  <c r="D56" i="17"/>
  <c r="E56" i="17"/>
  <c r="E56" i="16"/>
  <c r="D56" i="16"/>
  <c r="F47" i="6"/>
  <c r="F48" i="6"/>
  <c r="D62" i="18" l="1"/>
  <c r="F15" i="15"/>
  <c r="C14" i="15"/>
  <c r="F14" i="15" s="1"/>
  <c r="F11" i="13"/>
  <c r="C48" i="15"/>
  <c r="F14" i="14"/>
  <c r="F14" i="13"/>
  <c r="F14" i="12"/>
  <c r="C13" i="15" l="1"/>
  <c r="C16" i="15"/>
  <c r="C17" i="15"/>
  <c r="C21" i="15"/>
  <c r="C53" i="15"/>
  <c r="C13" i="14"/>
  <c r="C16" i="14"/>
  <c r="C17" i="14"/>
  <c r="C20" i="14"/>
  <c r="C52" i="14"/>
  <c r="C13" i="13"/>
  <c r="C17" i="13"/>
  <c r="C18" i="13"/>
  <c r="C19" i="13"/>
  <c r="C20" i="13"/>
  <c r="C22" i="13"/>
  <c r="C26" i="13"/>
  <c r="C30" i="13"/>
  <c r="C34" i="13"/>
  <c r="C38" i="13"/>
  <c r="C42" i="13"/>
  <c r="C46" i="13"/>
  <c r="C52" i="13"/>
  <c r="F51" i="12"/>
  <c r="C51" i="13" s="1"/>
  <c r="F50" i="12"/>
  <c r="C50" i="13" s="1"/>
  <c r="F49" i="12"/>
  <c r="F48" i="12"/>
  <c r="C48" i="13" s="1"/>
  <c r="C47" i="12"/>
  <c r="F46" i="12"/>
  <c r="F45" i="12"/>
  <c r="C45" i="13" s="1"/>
  <c r="F44" i="12"/>
  <c r="C44" i="13" s="1"/>
  <c r="F43" i="12"/>
  <c r="C43" i="13" s="1"/>
  <c r="F42" i="12"/>
  <c r="F41" i="12"/>
  <c r="C41" i="13" s="1"/>
  <c r="F40" i="12"/>
  <c r="C40" i="13" s="1"/>
  <c r="F39" i="12"/>
  <c r="C39" i="13" s="1"/>
  <c r="F38" i="12"/>
  <c r="F37" i="12"/>
  <c r="C37" i="13" s="1"/>
  <c r="F36" i="12"/>
  <c r="C36" i="13" s="1"/>
  <c r="C35" i="12"/>
  <c r="F34" i="12"/>
  <c r="F33" i="12"/>
  <c r="C33" i="13" s="1"/>
  <c r="F32" i="12"/>
  <c r="C32" i="13" s="1"/>
  <c r="F31" i="12"/>
  <c r="C31" i="13" s="1"/>
  <c r="F30" i="12"/>
  <c r="F29" i="12"/>
  <c r="C29" i="13" s="1"/>
  <c r="F28" i="12"/>
  <c r="C28" i="13" s="1"/>
  <c r="F27" i="12"/>
  <c r="C27" i="13" s="1"/>
  <c r="F26" i="12"/>
  <c r="F25" i="12"/>
  <c r="C25" i="13" s="1"/>
  <c r="F24" i="12"/>
  <c r="C24" i="13" s="1"/>
  <c r="F23" i="12"/>
  <c r="C23" i="13" s="1"/>
  <c r="F22" i="12"/>
  <c r="E21" i="12"/>
  <c r="D21" i="12"/>
  <c r="C21" i="12"/>
  <c r="F19" i="12"/>
  <c r="F18" i="12" s="1"/>
  <c r="E18" i="12"/>
  <c r="D18" i="12"/>
  <c r="C18" i="12"/>
  <c r="F17" i="12"/>
  <c r="F16" i="12"/>
  <c r="C16" i="13" s="1"/>
  <c r="F15" i="12"/>
  <c r="C14" i="13" s="1"/>
  <c r="D14" i="12"/>
  <c r="F13" i="12"/>
  <c r="F12" i="12"/>
  <c r="C12" i="13" s="1"/>
  <c r="F11" i="12"/>
  <c r="C11" i="13" s="1"/>
  <c r="F10" i="12"/>
  <c r="C10" i="13" s="1"/>
  <c r="E9" i="12"/>
  <c r="E8" i="12" s="1"/>
  <c r="D9" i="12"/>
  <c r="C9" i="12"/>
  <c r="C8" i="12" s="1"/>
  <c r="F47" i="12" l="1"/>
  <c r="D60" i="12" s="1"/>
  <c r="C49" i="13"/>
  <c r="F49" i="13" s="1"/>
  <c r="C49" i="14" s="1"/>
  <c r="F49" i="14" s="1"/>
  <c r="C50" i="15" s="1"/>
  <c r="F50" i="15" s="1"/>
  <c r="D8" i="12"/>
  <c r="C15" i="13"/>
  <c r="F15" i="13" s="1"/>
  <c r="F35" i="12"/>
  <c r="C35" i="13" s="1"/>
  <c r="F21" i="12"/>
  <c r="C21" i="13" s="1"/>
  <c r="F9" i="12"/>
  <c r="F8" i="12" s="1"/>
  <c r="D58" i="12" s="1"/>
  <c r="C53" i="12"/>
  <c r="E53" i="12"/>
  <c r="D53" i="12"/>
  <c r="E22" i="15"/>
  <c r="D22" i="15"/>
  <c r="E19" i="15"/>
  <c r="D19" i="15"/>
  <c r="D14" i="15"/>
  <c r="D8" i="15" s="1"/>
  <c r="E9" i="15"/>
  <c r="E8" i="15" s="1"/>
  <c r="D9" i="15"/>
  <c r="E21" i="14"/>
  <c r="D21" i="14"/>
  <c r="E18" i="14"/>
  <c r="D18" i="14"/>
  <c r="D14" i="14"/>
  <c r="F12" i="14"/>
  <c r="C12" i="15" s="1"/>
  <c r="F12" i="15" s="1"/>
  <c r="E9" i="14"/>
  <c r="E8" i="14" s="1"/>
  <c r="D9" i="14"/>
  <c r="D8" i="14" s="1"/>
  <c r="F51" i="13"/>
  <c r="C51" i="14" s="1"/>
  <c r="F51" i="14" s="1"/>
  <c r="C52" i="15" s="1"/>
  <c r="F52" i="15" s="1"/>
  <c r="F50" i="13"/>
  <c r="C50" i="14" s="1"/>
  <c r="F50" i="14" s="1"/>
  <c r="C51" i="15" s="1"/>
  <c r="F51" i="15" s="1"/>
  <c r="F48" i="13"/>
  <c r="C48" i="14" s="1"/>
  <c r="F48" i="14" s="1"/>
  <c r="C49" i="15" s="1"/>
  <c r="F49" i="15" s="1"/>
  <c r="F46" i="13"/>
  <c r="C46" i="14" s="1"/>
  <c r="F46" i="14" s="1"/>
  <c r="C47" i="15" s="1"/>
  <c r="F47" i="15" s="1"/>
  <c r="F45" i="13"/>
  <c r="C45" i="14" s="1"/>
  <c r="F45" i="14" s="1"/>
  <c r="C46" i="15" s="1"/>
  <c r="F46" i="15" s="1"/>
  <c r="F44" i="13"/>
  <c r="C44" i="14" s="1"/>
  <c r="F44" i="14" s="1"/>
  <c r="C45" i="15" s="1"/>
  <c r="F45" i="15" s="1"/>
  <c r="F43" i="13"/>
  <c r="C43" i="14" s="1"/>
  <c r="F43" i="14" s="1"/>
  <c r="C44" i="15" s="1"/>
  <c r="F44" i="15" s="1"/>
  <c r="F42" i="13"/>
  <c r="C42" i="14" s="1"/>
  <c r="F42" i="14" s="1"/>
  <c r="C43" i="15" s="1"/>
  <c r="F43" i="15" s="1"/>
  <c r="F41" i="13"/>
  <c r="C41" i="14" s="1"/>
  <c r="F41" i="14" s="1"/>
  <c r="C42" i="15" s="1"/>
  <c r="F42" i="15" s="1"/>
  <c r="F40" i="13"/>
  <c r="C40" i="14" s="1"/>
  <c r="F40" i="14" s="1"/>
  <c r="C41" i="15" s="1"/>
  <c r="F41" i="15" s="1"/>
  <c r="F39" i="13"/>
  <c r="C39" i="14" s="1"/>
  <c r="F39" i="14" s="1"/>
  <c r="C40" i="15" s="1"/>
  <c r="F40" i="15" s="1"/>
  <c r="F38" i="13"/>
  <c r="C38" i="14" s="1"/>
  <c r="F38" i="14" s="1"/>
  <c r="C39" i="15" s="1"/>
  <c r="F39" i="15" s="1"/>
  <c r="F37" i="13"/>
  <c r="C37" i="14" s="1"/>
  <c r="F37" i="14" s="1"/>
  <c r="C38" i="15" s="1"/>
  <c r="F38" i="15" s="1"/>
  <c r="F36" i="13"/>
  <c r="F34" i="13"/>
  <c r="C34" i="14" s="1"/>
  <c r="F34" i="14" s="1"/>
  <c r="C35" i="15" s="1"/>
  <c r="F35" i="15" s="1"/>
  <c r="F33" i="13"/>
  <c r="C33" i="14" s="1"/>
  <c r="F33" i="14" s="1"/>
  <c r="F32" i="13"/>
  <c r="C32" i="14" s="1"/>
  <c r="F32" i="14" s="1"/>
  <c r="C33" i="15" s="1"/>
  <c r="F33" i="15" s="1"/>
  <c r="F31" i="13"/>
  <c r="C31" i="14" s="1"/>
  <c r="F31" i="14" s="1"/>
  <c r="C32" i="15" s="1"/>
  <c r="F32" i="15" s="1"/>
  <c r="F30" i="13"/>
  <c r="C30" i="14" s="1"/>
  <c r="F30" i="14" s="1"/>
  <c r="C31" i="15" s="1"/>
  <c r="F31" i="15" s="1"/>
  <c r="F29" i="13"/>
  <c r="C29" i="14" s="1"/>
  <c r="F29" i="14" s="1"/>
  <c r="C30" i="15" s="1"/>
  <c r="F30" i="15" s="1"/>
  <c r="F28" i="13"/>
  <c r="C28" i="14" s="1"/>
  <c r="F28" i="14" s="1"/>
  <c r="C29" i="15" s="1"/>
  <c r="F29" i="15" s="1"/>
  <c r="F27" i="13"/>
  <c r="C27" i="14" s="1"/>
  <c r="F27" i="14" s="1"/>
  <c r="C28" i="15" s="1"/>
  <c r="F28" i="15" s="1"/>
  <c r="F26" i="13"/>
  <c r="C26" i="14" s="1"/>
  <c r="F26" i="14" s="1"/>
  <c r="C27" i="15" s="1"/>
  <c r="F27" i="15" s="1"/>
  <c r="F25" i="13"/>
  <c r="C25" i="14" s="1"/>
  <c r="F25" i="14" s="1"/>
  <c r="C26" i="15" s="1"/>
  <c r="F26" i="15" s="1"/>
  <c r="F24" i="13"/>
  <c r="C24" i="14" s="1"/>
  <c r="F24" i="14" s="1"/>
  <c r="C25" i="15" s="1"/>
  <c r="F25" i="15" s="1"/>
  <c r="F23" i="13"/>
  <c r="C23" i="14" s="1"/>
  <c r="F23" i="14" s="1"/>
  <c r="C24" i="15" s="1"/>
  <c r="F24" i="15" s="1"/>
  <c r="F22" i="13"/>
  <c r="C22" i="14" s="1"/>
  <c r="F22" i="14" s="1"/>
  <c r="C23" i="15" s="1"/>
  <c r="F23" i="15" s="1"/>
  <c r="E21" i="13"/>
  <c r="D21" i="13"/>
  <c r="F19" i="13"/>
  <c r="E18" i="13"/>
  <c r="D18" i="13"/>
  <c r="D14" i="13"/>
  <c r="F12" i="13"/>
  <c r="C12" i="14" s="1"/>
  <c r="C11" i="14"/>
  <c r="F11" i="14" s="1"/>
  <c r="C11" i="15" s="1"/>
  <c r="F11" i="15" s="1"/>
  <c r="F10" i="13"/>
  <c r="C10" i="14" s="1"/>
  <c r="C9" i="14" s="1"/>
  <c r="E9" i="13"/>
  <c r="E8" i="13" s="1"/>
  <c r="D9" i="13"/>
  <c r="C9" i="13"/>
  <c r="C8" i="13" s="1"/>
  <c r="D57" i="12" l="1"/>
  <c r="C47" i="13"/>
  <c r="C14" i="14"/>
  <c r="C15" i="14"/>
  <c r="F15" i="14" s="1"/>
  <c r="C34" i="15"/>
  <c r="F34" i="15" s="1"/>
  <c r="F22" i="15" s="1"/>
  <c r="E53" i="14"/>
  <c r="F18" i="13"/>
  <c r="C19" i="14"/>
  <c r="F19" i="14" s="1"/>
  <c r="F35" i="13"/>
  <c r="C35" i="14" s="1"/>
  <c r="C36" i="14"/>
  <c r="F36" i="14" s="1"/>
  <c r="C37" i="15" s="1"/>
  <c r="F37" i="15" s="1"/>
  <c r="F10" i="14"/>
  <c r="F48" i="15"/>
  <c r="D61" i="15" s="1"/>
  <c r="C8" i="14"/>
  <c r="D8" i="13"/>
  <c r="D53" i="13" s="1"/>
  <c r="F9" i="13"/>
  <c r="F8" i="13" s="1"/>
  <c r="D58" i="13" s="1"/>
  <c r="F47" i="13"/>
  <c r="F53" i="12"/>
  <c r="D55" i="12" s="1"/>
  <c r="F36" i="15"/>
  <c r="D54" i="15"/>
  <c r="E54" i="15"/>
  <c r="F35" i="14"/>
  <c r="C36" i="15" s="1"/>
  <c r="F21" i="14"/>
  <c r="C22" i="15" s="1"/>
  <c r="D53" i="14"/>
  <c r="F47" i="14"/>
  <c r="E53" i="13"/>
  <c r="F21" i="13"/>
  <c r="C21" i="14" s="1"/>
  <c r="C13" i="11"/>
  <c r="C17" i="11"/>
  <c r="C20" i="11"/>
  <c r="C55" i="11"/>
  <c r="F35" i="10"/>
  <c r="C35" i="11" s="1"/>
  <c r="F35" i="11" s="1"/>
  <c r="C35" i="16" s="1"/>
  <c r="F35" i="16" s="1"/>
  <c r="C13" i="10"/>
  <c r="C17" i="10"/>
  <c r="C20" i="10"/>
  <c r="C55" i="10"/>
  <c r="E36" i="11"/>
  <c r="E18" i="11"/>
  <c r="D18" i="11"/>
  <c r="D14" i="11"/>
  <c r="E9" i="11"/>
  <c r="D9" i="11"/>
  <c r="D8" i="11" s="1"/>
  <c r="E8" i="11"/>
  <c r="E18" i="10"/>
  <c r="D18" i="10"/>
  <c r="D14" i="10"/>
  <c r="E9" i="10"/>
  <c r="E8" i="10" s="1"/>
  <c r="D9" i="10"/>
  <c r="D8" i="10"/>
  <c r="C13" i="9"/>
  <c r="C16" i="9"/>
  <c r="C17" i="9"/>
  <c r="C20" i="9"/>
  <c r="C55" i="9"/>
  <c r="E18" i="9"/>
  <c r="D18" i="9"/>
  <c r="D14" i="9"/>
  <c r="E9" i="9"/>
  <c r="E8" i="9" s="1"/>
  <c r="D9" i="9"/>
  <c r="D8" i="9" s="1"/>
  <c r="D60" i="13" l="1"/>
  <c r="D57" i="13" s="1"/>
  <c r="C47" i="14"/>
  <c r="D59" i="13"/>
  <c r="C18" i="14"/>
  <c r="C15" i="15"/>
  <c r="F18" i="14"/>
  <c r="C20" i="15"/>
  <c r="F20" i="15" s="1"/>
  <c r="F19" i="15" s="1"/>
  <c r="D60" i="15" s="1"/>
  <c r="D60" i="14"/>
  <c r="F9" i="14"/>
  <c r="F8" i="14" s="1"/>
  <c r="D58" i="14" s="1"/>
  <c r="C10" i="15"/>
  <c r="F53" i="13"/>
  <c r="D55" i="13" s="1"/>
  <c r="E56" i="11"/>
  <c r="D56" i="11"/>
  <c r="E56" i="10"/>
  <c r="D56" i="10"/>
  <c r="D56" i="9"/>
  <c r="E56" i="9"/>
  <c r="F23" i="5"/>
  <c r="F24" i="5"/>
  <c r="F25" i="5"/>
  <c r="F26" i="5"/>
  <c r="F27" i="5"/>
  <c r="F28" i="5"/>
  <c r="F29" i="5"/>
  <c r="F30" i="5"/>
  <c r="F31" i="5"/>
  <c r="F32" i="5"/>
  <c r="F33" i="5"/>
  <c r="F34" i="5"/>
  <c r="F36" i="5"/>
  <c r="F37" i="5"/>
  <c r="F38" i="5"/>
  <c r="F39" i="5"/>
  <c r="F40" i="5"/>
  <c r="F41" i="5"/>
  <c r="F42" i="5"/>
  <c r="F43" i="5"/>
  <c r="F44" i="5"/>
  <c r="F45" i="5"/>
  <c r="F46" i="5"/>
  <c r="F48" i="5"/>
  <c r="F49" i="5"/>
  <c r="F50" i="5"/>
  <c r="F51" i="5"/>
  <c r="C13" i="8"/>
  <c r="C16" i="8"/>
  <c r="C17" i="8"/>
  <c r="C20" i="8"/>
  <c r="C54" i="8"/>
  <c r="E21" i="8"/>
  <c r="D21" i="8"/>
  <c r="E18" i="8"/>
  <c r="D18" i="8"/>
  <c r="D14" i="8"/>
  <c r="E9" i="8"/>
  <c r="E8" i="8" s="1"/>
  <c r="D9" i="8"/>
  <c r="D8" i="8"/>
  <c r="C13" i="7"/>
  <c r="C20" i="7"/>
  <c r="C47" i="7"/>
  <c r="F47" i="7" s="1"/>
  <c r="C47" i="8" s="1"/>
  <c r="F47" i="8" s="1"/>
  <c r="C48" i="9" s="1"/>
  <c r="C48" i="7"/>
  <c r="F48" i="7" s="1"/>
  <c r="C48" i="8" s="1"/>
  <c r="F48" i="8" s="1"/>
  <c r="C49" i="9" s="1"/>
  <c r="C54" i="7"/>
  <c r="D9" i="7"/>
  <c r="E9" i="7"/>
  <c r="E8" i="7" s="1"/>
  <c r="D14" i="7"/>
  <c r="D18" i="7"/>
  <c r="E18" i="7"/>
  <c r="F49" i="9" l="1"/>
  <c r="F49" i="10" s="1"/>
  <c r="C49" i="11" s="1"/>
  <c r="F49" i="11" s="1"/>
  <c r="F49" i="16" s="1"/>
  <c r="F48" i="10"/>
  <c r="C48" i="11" s="1"/>
  <c r="F48" i="11" s="1"/>
  <c r="F48" i="16" s="1"/>
  <c r="F48" i="9"/>
  <c r="D59" i="14"/>
  <c r="D57" i="14" s="1"/>
  <c r="C19" i="15"/>
  <c r="E55" i="7"/>
  <c r="F47" i="5"/>
  <c r="C9" i="15"/>
  <c r="C8" i="15" s="1"/>
  <c r="F10" i="15"/>
  <c r="F9" i="15" s="1"/>
  <c r="F8" i="15" s="1"/>
  <c r="D8" i="7"/>
  <c r="D55" i="7" s="1"/>
  <c r="F53" i="14"/>
  <c r="D55" i="14" s="1"/>
  <c r="E55" i="8"/>
  <c r="D55" i="8"/>
  <c r="F41" i="6"/>
  <c r="C41" i="7" s="1"/>
  <c r="F41" i="7" s="1"/>
  <c r="C41" i="8" s="1"/>
  <c r="F41" i="8" s="1"/>
  <c r="C42" i="9" s="1"/>
  <c r="F42" i="9" s="1"/>
  <c r="F42" i="10" s="1"/>
  <c r="C26" i="6"/>
  <c r="F26" i="6" s="1"/>
  <c r="C30" i="6"/>
  <c r="F30" i="6" s="1"/>
  <c r="C30" i="7" s="1"/>
  <c r="C34" i="6"/>
  <c r="F34" i="6" s="1"/>
  <c r="C34" i="7" s="1"/>
  <c r="D47" i="5"/>
  <c r="E47" i="5"/>
  <c r="C47" i="5"/>
  <c r="F46" i="6"/>
  <c r="C46" i="7" s="1"/>
  <c r="F46" i="7" s="1"/>
  <c r="C46" i="8" s="1"/>
  <c r="F46" i="8" s="1"/>
  <c r="C47" i="9" s="1"/>
  <c r="F45" i="6"/>
  <c r="C45" i="7" s="1"/>
  <c r="F45" i="7" s="1"/>
  <c r="C45" i="8" s="1"/>
  <c r="F45" i="8" s="1"/>
  <c r="C46" i="9" s="1"/>
  <c r="C23" i="6"/>
  <c r="C24" i="6"/>
  <c r="C25" i="6"/>
  <c r="C28" i="6"/>
  <c r="C29" i="6"/>
  <c r="F29" i="6" s="1"/>
  <c r="C29" i="7" s="1"/>
  <c r="C32" i="6"/>
  <c r="F32" i="6" s="1"/>
  <c r="C33" i="6"/>
  <c r="F33" i="6" s="1"/>
  <c r="F22" i="5"/>
  <c r="F17" i="5"/>
  <c r="C17" i="6" s="1"/>
  <c r="F16" i="5"/>
  <c r="F10" i="5"/>
  <c r="C10" i="6" s="1"/>
  <c r="F13" i="5"/>
  <c r="F11" i="5"/>
  <c r="F11" i="6" s="1"/>
  <c r="C11" i="7" s="1"/>
  <c r="F11" i="7" s="1"/>
  <c r="C11" i="8" s="1"/>
  <c r="F11" i="8" s="1"/>
  <c r="C11" i="9" s="1"/>
  <c r="F11" i="9" s="1"/>
  <c r="C11" i="10" s="1"/>
  <c r="F11" i="10" s="1"/>
  <c r="C20" i="6"/>
  <c r="E21" i="6"/>
  <c r="D21" i="6"/>
  <c r="E18" i="6"/>
  <c r="D18" i="6"/>
  <c r="D14" i="6"/>
  <c r="E9" i="6"/>
  <c r="E8" i="6" s="1"/>
  <c r="D9" i="6"/>
  <c r="D21" i="5"/>
  <c r="E21" i="5"/>
  <c r="C21" i="5"/>
  <c r="E55" i="6" l="1"/>
  <c r="F46" i="9"/>
  <c r="F46" i="10" s="1"/>
  <c r="C46" i="11" s="1"/>
  <c r="F46" i="11" s="1"/>
  <c r="F46" i="16" s="1"/>
  <c r="F47" i="9"/>
  <c r="F47" i="10" s="1"/>
  <c r="C47" i="11" s="1"/>
  <c r="F47" i="11" s="1"/>
  <c r="F47" i="16" s="1"/>
  <c r="F25" i="6"/>
  <c r="C25" i="7" s="1"/>
  <c r="C42" i="11"/>
  <c r="F42" i="11" s="1"/>
  <c r="F42" i="16" s="1"/>
  <c r="F24" i="6"/>
  <c r="C24" i="7" s="1"/>
  <c r="C11" i="11"/>
  <c r="F11" i="11" s="1"/>
  <c r="C11" i="16" s="1"/>
  <c r="F11" i="16" s="1"/>
  <c r="C11" i="17" s="1"/>
  <c r="F11" i="17" s="1"/>
  <c r="F29" i="7"/>
  <c r="C29" i="8" s="1"/>
  <c r="F29" i="8" s="1"/>
  <c r="C29" i="9" s="1"/>
  <c r="F29" i="9" s="1"/>
  <c r="F29" i="10" s="1"/>
  <c r="F23" i="6"/>
  <c r="C23" i="7" s="1"/>
  <c r="F34" i="7"/>
  <c r="C34" i="8" s="1"/>
  <c r="F34" i="8" s="1"/>
  <c r="C34" i="9" s="1"/>
  <c r="F34" i="9" s="1"/>
  <c r="F34" i="10" s="1"/>
  <c r="F30" i="7"/>
  <c r="C30" i="8" s="1"/>
  <c r="F30" i="8" s="1"/>
  <c r="C30" i="9" s="1"/>
  <c r="F30" i="9" s="1"/>
  <c r="F30" i="10" s="1"/>
  <c r="D59" i="15"/>
  <c r="D58" i="15" s="1"/>
  <c r="F54" i="15"/>
  <c r="D56" i="15" s="1"/>
  <c r="F28" i="6"/>
  <c r="C28" i="7" s="1"/>
  <c r="D8" i="6"/>
  <c r="D55" i="6" s="1"/>
  <c r="C31" i="6"/>
  <c r="C27" i="6"/>
  <c r="C32" i="7"/>
  <c r="C26" i="7"/>
  <c r="C33" i="7"/>
  <c r="C16" i="6"/>
  <c r="F10" i="6"/>
  <c r="C10" i="7" l="1"/>
  <c r="F10" i="7" s="1"/>
  <c r="C10" i="8" s="1"/>
  <c r="C34" i="11"/>
  <c r="F34" i="11" s="1"/>
  <c r="C34" i="16" s="1"/>
  <c r="F34" i="16" s="1"/>
  <c r="F24" i="7"/>
  <c r="C24" i="8" s="1"/>
  <c r="F24" i="8" s="1"/>
  <c r="C24" i="9" s="1"/>
  <c r="F24" i="9" s="1"/>
  <c r="F24" i="10" s="1"/>
  <c r="F23" i="7"/>
  <c r="C23" i="8" s="1"/>
  <c r="F23" i="8" s="1"/>
  <c r="C23" i="9" s="1"/>
  <c r="F23" i="9" s="1"/>
  <c r="F23" i="10" s="1"/>
  <c r="F28" i="7"/>
  <c r="C28" i="8" s="1"/>
  <c r="F28" i="8" s="1"/>
  <c r="C28" i="9" s="1"/>
  <c r="F28" i="9" s="1"/>
  <c r="C30" i="11"/>
  <c r="F30" i="11" s="1"/>
  <c r="C30" i="16" s="1"/>
  <c r="F30" i="16" s="1"/>
  <c r="C29" i="11"/>
  <c r="F29" i="11" s="1"/>
  <c r="C29" i="16" s="1"/>
  <c r="F29" i="16" s="1"/>
  <c r="F25" i="7"/>
  <c r="C25" i="8" s="1"/>
  <c r="F25" i="8" s="1"/>
  <c r="C25" i="9" s="1"/>
  <c r="F25" i="10" s="1"/>
  <c r="F32" i="7"/>
  <c r="C32" i="8" s="1"/>
  <c r="F32" i="8" s="1"/>
  <c r="C32" i="9" s="1"/>
  <c r="F32" i="9" s="1"/>
  <c r="F32" i="10" s="1"/>
  <c r="F27" i="6"/>
  <c r="C27" i="7" s="1"/>
  <c r="F33" i="7"/>
  <c r="C33" i="8" s="1"/>
  <c r="F33" i="8" s="1"/>
  <c r="C33" i="9" s="1"/>
  <c r="F33" i="9" s="1"/>
  <c r="F33" i="10" s="1"/>
  <c r="F31" i="6"/>
  <c r="C31" i="7" s="1"/>
  <c r="F26" i="7"/>
  <c r="C26" i="8" s="1"/>
  <c r="F26" i="8" s="1"/>
  <c r="C26" i="9" s="1"/>
  <c r="F26" i="9" s="1"/>
  <c r="C22" i="6"/>
  <c r="F22" i="6" s="1"/>
  <c r="C53" i="6"/>
  <c r="F53" i="6" s="1"/>
  <c r="C53" i="7" s="1"/>
  <c r="F53" i="7" s="1"/>
  <c r="C53" i="8" s="1"/>
  <c r="F53" i="8" s="1"/>
  <c r="C54" i="9" s="1"/>
  <c r="F54" i="9" s="1"/>
  <c r="C54" i="10" s="1"/>
  <c r="F54" i="10" s="1"/>
  <c r="C52" i="6"/>
  <c r="F52" i="6" s="1"/>
  <c r="C52" i="7" s="1"/>
  <c r="F52" i="7" s="1"/>
  <c r="C52" i="8" s="1"/>
  <c r="F52" i="8" s="1"/>
  <c r="C53" i="9" s="1"/>
  <c r="F53" i="9" s="1"/>
  <c r="C53" i="10" s="1"/>
  <c r="F53" i="10" s="1"/>
  <c r="C51" i="6"/>
  <c r="F51" i="6" s="1"/>
  <c r="C51" i="7" s="1"/>
  <c r="F51" i="7" s="1"/>
  <c r="C51" i="8" s="1"/>
  <c r="F51" i="8" s="1"/>
  <c r="C52" i="9" s="1"/>
  <c r="F52" i="9" s="1"/>
  <c r="C52" i="10" s="1"/>
  <c r="F52" i="10" s="1"/>
  <c r="F19" i="5"/>
  <c r="C19" i="6" s="1"/>
  <c r="F19" i="6" s="1"/>
  <c r="E18" i="5"/>
  <c r="D18" i="5"/>
  <c r="C18" i="5"/>
  <c r="F15" i="5"/>
  <c r="F12" i="5"/>
  <c r="E9" i="5"/>
  <c r="E8" i="5" s="1"/>
  <c r="D9" i="5"/>
  <c r="D8" i="5" s="1"/>
  <c r="C26" i="10" l="1"/>
  <c r="F26" i="10" s="1"/>
  <c r="C26" i="11" s="1"/>
  <c r="F26" i="11" s="1"/>
  <c r="C26" i="16" s="1"/>
  <c r="F26" i="16" s="1"/>
  <c r="C26" i="17" s="1"/>
  <c r="F26" i="17" s="1"/>
  <c r="C26" i="18" s="1"/>
  <c r="F26" i="18" s="1"/>
  <c r="C26" i="19" s="1"/>
  <c r="F26" i="19" s="1"/>
  <c r="C26" i="20" s="1"/>
  <c r="F26" i="20" s="1"/>
  <c r="C28" i="10"/>
  <c r="F28" i="10" s="1"/>
  <c r="C28" i="11" s="1"/>
  <c r="F28" i="11" s="1"/>
  <c r="C28" i="16" s="1"/>
  <c r="F28" i="16" s="1"/>
  <c r="C28" i="17" s="1"/>
  <c r="F28" i="17" s="1"/>
  <c r="C28" i="18" s="1"/>
  <c r="F28" i="18" s="1"/>
  <c r="C28" i="19" s="1"/>
  <c r="C28" i="20" s="1"/>
  <c r="C25" i="11"/>
  <c r="F25" i="11" s="1"/>
  <c r="C25" i="16" s="1"/>
  <c r="F25" i="16" s="1"/>
  <c r="C25" i="17" s="1"/>
  <c r="F25" i="17" s="1"/>
  <c r="C25" i="18" s="1"/>
  <c r="F25" i="18" s="1"/>
  <c r="C25" i="19" s="1"/>
  <c r="F25" i="19" s="1"/>
  <c r="C25" i="20" s="1"/>
  <c r="F25" i="20" s="1"/>
  <c r="C24" i="11"/>
  <c r="F24" i="11" s="1"/>
  <c r="C24" i="16" s="1"/>
  <c r="F24" i="16" s="1"/>
  <c r="C32" i="11"/>
  <c r="F32" i="11" s="1"/>
  <c r="C32" i="16" s="1"/>
  <c r="F32" i="16" s="1"/>
  <c r="F31" i="7"/>
  <c r="C31" i="8" s="1"/>
  <c r="F31" i="8" s="1"/>
  <c r="C31" i="9" s="1"/>
  <c r="F31" i="9" s="1"/>
  <c r="F31" i="10" s="1"/>
  <c r="C23" i="11"/>
  <c r="F23" i="11" s="1"/>
  <c r="C23" i="16" s="1"/>
  <c r="F23" i="16" s="1"/>
  <c r="C33" i="11"/>
  <c r="F33" i="11" s="1"/>
  <c r="C33" i="16" s="1"/>
  <c r="F33" i="16" s="1"/>
  <c r="F27" i="7"/>
  <c r="C27" i="8" s="1"/>
  <c r="F27" i="8" s="1"/>
  <c r="C27" i="9" s="1"/>
  <c r="F27" i="9" s="1"/>
  <c r="F27" i="10" s="1"/>
  <c r="C54" i="11"/>
  <c r="F54" i="11" s="1"/>
  <c r="F18" i="6"/>
  <c r="C19" i="7"/>
  <c r="F19" i="7" s="1"/>
  <c r="C52" i="11"/>
  <c r="F52" i="11" s="1"/>
  <c r="C52" i="16" s="1"/>
  <c r="F52" i="16" s="1"/>
  <c r="C52" i="17" s="1"/>
  <c r="F52" i="17" s="1"/>
  <c r="F21" i="6"/>
  <c r="C22" i="7"/>
  <c r="F22" i="7" s="1"/>
  <c r="F21" i="7" s="1"/>
  <c r="D53" i="5"/>
  <c r="F53" i="11"/>
  <c r="C53" i="11"/>
  <c r="C21" i="7"/>
  <c r="E53" i="5"/>
  <c r="F38" i="6"/>
  <c r="C38" i="7" s="1"/>
  <c r="F38" i="7" s="1"/>
  <c r="C38" i="8" s="1"/>
  <c r="F38" i="8" s="1"/>
  <c r="C39" i="9" s="1"/>
  <c r="F39" i="9" s="1"/>
  <c r="F39" i="10" s="1"/>
  <c r="F43" i="6"/>
  <c r="C43" i="7" s="1"/>
  <c r="F43" i="7" s="1"/>
  <c r="C43" i="8" s="1"/>
  <c r="F43" i="8" s="1"/>
  <c r="C44" i="9" s="1"/>
  <c r="F39" i="6"/>
  <c r="C39" i="7" s="1"/>
  <c r="F39" i="7" s="1"/>
  <c r="C39" i="8" s="1"/>
  <c r="F39" i="8" s="1"/>
  <c r="C40" i="9" s="1"/>
  <c r="F40" i="9" s="1"/>
  <c r="F40" i="10" s="1"/>
  <c r="F44" i="6"/>
  <c r="C44" i="7" s="1"/>
  <c r="F44" i="7" s="1"/>
  <c r="C44" i="8" s="1"/>
  <c r="F44" i="8" s="1"/>
  <c r="C45" i="9" s="1"/>
  <c r="F37" i="6"/>
  <c r="C37" i="7" s="1"/>
  <c r="F37" i="7" s="1"/>
  <c r="C37" i="8" s="1"/>
  <c r="F37" i="8" s="1"/>
  <c r="C38" i="9" s="1"/>
  <c r="F38" i="9" s="1"/>
  <c r="F38" i="10" s="1"/>
  <c r="F42" i="6"/>
  <c r="C42" i="7" s="1"/>
  <c r="F42" i="7" s="1"/>
  <c r="C42" i="8" s="1"/>
  <c r="F42" i="8" s="1"/>
  <c r="C43" i="9" s="1"/>
  <c r="F43" i="9" s="1"/>
  <c r="F43" i="10" s="1"/>
  <c r="C15" i="6"/>
  <c r="F15" i="6" s="1"/>
  <c r="F14" i="5"/>
  <c r="F36" i="6"/>
  <c r="C36" i="7" s="1"/>
  <c r="F36" i="7" s="1"/>
  <c r="C35" i="6"/>
  <c r="F40" i="6"/>
  <c r="C40" i="7" s="1"/>
  <c r="F40" i="7" s="1"/>
  <c r="C40" i="8" s="1"/>
  <c r="F40" i="8" s="1"/>
  <c r="C41" i="9" s="1"/>
  <c r="F41" i="9" s="1"/>
  <c r="F41" i="10" s="1"/>
  <c r="C50" i="6"/>
  <c r="F50" i="6" s="1"/>
  <c r="F12" i="6"/>
  <c r="F9" i="5"/>
  <c r="F18" i="5"/>
  <c r="C18" i="6" s="1"/>
  <c r="C21" i="6"/>
  <c r="C9" i="5"/>
  <c r="C8" i="5" s="1"/>
  <c r="C53" i="5" s="1"/>
  <c r="C53" i="18" l="1"/>
  <c r="F53" i="18" s="1"/>
  <c r="F50" i="17"/>
  <c r="F45" i="9"/>
  <c r="F45" i="10" s="1"/>
  <c r="C45" i="11" s="1"/>
  <c r="F45" i="11" s="1"/>
  <c r="F45" i="16" s="1"/>
  <c r="F44" i="9"/>
  <c r="F44" i="10" s="1"/>
  <c r="C44" i="11" s="1"/>
  <c r="F44" i="11" s="1"/>
  <c r="F44" i="16" s="1"/>
  <c r="C31" i="11"/>
  <c r="F31" i="11" s="1"/>
  <c r="C31" i="16" s="1"/>
  <c r="F31" i="16" s="1"/>
  <c r="C27" i="11"/>
  <c r="F27" i="11" s="1"/>
  <c r="C27" i="16" s="1"/>
  <c r="F27" i="16" s="1"/>
  <c r="F9" i="6"/>
  <c r="C12" i="7"/>
  <c r="F12" i="7" s="1"/>
  <c r="C12" i="8" s="1"/>
  <c r="F12" i="8" s="1"/>
  <c r="C12" i="9" s="1"/>
  <c r="F12" i="9" s="1"/>
  <c r="C12" i="10" s="1"/>
  <c r="F12" i="10" s="1"/>
  <c r="C38" i="11"/>
  <c r="F38" i="11" s="1"/>
  <c r="F38" i="16" s="1"/>
  <c r="C41" i="11"/>
  <c r="F41" i="11" s="1"/>
  <c r="F41" i="16" s="1"/>
  <c r="F14" i="6"/>
  <c r="C14" i="7" s="1"/>
  <c r="C15" i="7"/>
  <c r="F15" i="7" s="1"/>
  <c r="C40" i="11"/>
  <c r="F40" i="11" s="1"/>
  <c r="F40" i="16" s="1"/>
  <c r="C22" i="8"/>
  <c r="F22" i="8" s="1"/>
  <c r="C21" i="8"/>
  <c r="F18" i="7"/>
  <c r="C19" i="8"/>
  <c r="F19" i="8" s="1"/>
  <c r="C39" i="11"/>
  <c r="F39" i="11" s="1"/>
  <c r="F39" i="16" s="1"/>
  <c r="C43" i="11"/>
  <c r="F43" i="11" s="1"/>
  <c r="F43" i="16" s="1"/>
  <c r="D61" i="6"/>
  <c r="C18" i="7"/>
  <c r="F49" i="6"/>
  <c r="C50" i="7"/>
  <c r="F50" i="7" s="1"/>
  <c r="C36" i="8"/>
  <c r="F36" i="8" s="1"/>
  <c r="C35" i="8"/>
  <c r="F8" i="5"/>
  <c r="F53" i="5" s="1"/>
  <c r="D55" i="5" s="1"/>
  <c r="D60" i="5"/>
  <c r="C49" i="6"/>
  <c r="C9" i="6"/>
  <c r="C8" i="6" s="1"/>
  <c r="D63" i="17" l="1"/>
  <c r="C51" i="18"/>
  <c r="C53" i="19"/>
  <c r="F53" i="19" s="1"/>
  <c r="F51" i="19" s="1"/>
  <c r="F51" i="18"/>
  <c r="C55" i="6"/>
  <c r="F18" i="8"/>
  <c r="C19" i="9"/>
  <c r="F19" i="9" s="1"/>
  <c r="C12" i="11"/>
  <c r="F12" i="11" s="1"/>
  <c r="C12" i="16" s="1"/>
  <c r="F12" i="16" s="1"/>
  <c r="C12" i="17" s="1"/>
  <c r="F12" i="17" s="1"/>
  <c r="F9" i="17" s="1"/>
  <c r="F14" i="7"/>
  <c r="C14" i="8" s="1"/>
  <c r="C15" i="8"/>
  <c r="F15" i="8" s="1"/>
  <c r="C37" i="9"/>
  <c r="C22" i="9"/>
  <c r="F22" i="9" s="1"/>
  <c r="F21" i="8"/>
  <c r="C21" i="9" s="1"/>
  <c r="D61" i="7"/>
  <c r="C18" i="8"/>
  <c r="F8" i="6"/>
  <c r="D60" i="6" s="1"/>
  <c r="C50" i="8"/>
  <c r="F50" i="8" s="1"/>
  <c r="F49" i="7"/>
  <c r="D62" i="6"/>
  <c r="C49" i="7"/>
  <c r="D58" i="5"/>
  <c r="D57" i="5" s="1"/>
  <c r="F21" i="9" l="1"/>
  <c r="C21" i="10" s="1"/>
  <c r="C22" i="10"/>
  <c r="D64" i="18"/>
  <c r="D61" i="18" s="1"/>
  <c r="C51" i="19"/>
  <c r="D64" i="19"/>
  <c r="D61" i="19" s="1"/>
  <c r="D59" i="6"/>
  <c r="F55" i="6"/>
  <c r="D57" i="6" s="1"/>
  <c r="F49" i="8"/>
  <c r="C51" i="9"/>
  <c r="F51" i="9" s="1"/>
  <c r="F14" i="8"/>
  <c r="C14" i="9" s="1"/>
  <c r="C15" i="9"/>
  <c r="F15" i="9" s="1"/>
  <c r="F18" i="9"/>
  <c r="C19" i="10"/>
  <c r="F19" i="10" s="1"/>
  <c r="F37" i="10"/>
  <c r="F22" i="10"/>
  <c r="F21" i="10" s="1"/>
  <c r="D61" i="8"/>
  <c r="C18" i="9"/>
  <c r="D62" i="7"/>
  <c r="F14" i="9" l="1"/>
  <c r="C14" i="10" s="1"/>
  <c r="C15" i="10"/>
  <c r="F15" i="10" s="1"/>
  <c r="C37" i="11"/>
  <c r="F37" i="11" s="1"/>
  <c r="F18" i="10"/>
  <c r="C19" i="11"/>
  <c r="F19" i="11" s="1"/>
  <c r="C51" i="10"/>
  <c r="F51" i="10" s="1"/>
  <c r="F50" i="9"/>
  <c r="C22" i="11"/>
  <c r="F22" i="11" s="1"/>
  <c r="F21" i="11" s="1"/>
  <c r="C21" i="17" s="1"/>
  <c r="C21" i="11"/>
  <c r="D62" i="9"/>
  <c r="C18" i="10"/>
  <c r="D62" i="8"/>
  <c r="C50" i="9"/>
  <c r="C9" i="7"/>
  <c r="C8" i="7" s="1"/>
  <c r="C55" i="7" s="1"/>
  <c r="C21" i="16" l="1"/>
  <c r="C22" i="16"/>
  <c r="F22" i="16" s="1"/>
  <c r="F18" i="11"/>
  <c r="C19" i="16"/>
  <c r="F19" i="16" s="1"/>
  <c r="F18" i="16" s="1"/>
  <c r="D62" i="16" s="1"/>
  <c r="C37" i="16"/>
  <c r="F37" i="16" s="1"/>
  <c r="F36" i="16" s="1"/>
  <c r="C50" i="10"/>
  <c r="D63" i="9"/>
  <c r="C51" i="11"/>
  <c r="F51" i="11" s="1"/>
  <c r="F50" i="10"/>
  <c r="C15" i="11"/>
  <c r="F15" i="11" s="1"/>
  <c r="F14" i="11" s="1"/>
  <c r="C14" i="16" s="1"/>
  <c r="F14" i="10"/>
  <c r="C14" i="11" s="1"/>
  <c r="D62" i="10"/>
  <c r="C18" i="11"/>
  <c r="F9" i="7"/>
  <c r="F8" i="7" s="1"/>
  <c r="F21" i="16" l="1"/>
  <c r="C22" i="17"/>
  <c r="F22" i="17" s="1"/>
  <c r="D62" i="11"/>
  <c r="C18" i="16"/>
  <c r="F50" i="11"/>
  <c r="D63" i="11" s="1"/>
  <c r="C51" i="16"/>
  <c r="F51" i="16" s="1"/>
  <c r="F50" i="16" s="1"/>
  <c r="D63" i="16" s="1"/>
  <c r="C50" i="11"/>
  <c r="D63" i="10"/>
  <c r="C9" i="8"/>
  <c r="C8" i="8" s="1"/>
  <c r="F10" i="8"/>
  <c r="D60" i="7"/>
  <c r="D59" i="7" s="1"/>
  <c r="F55" i="7"/>
  <c r="C57" i="20" l="1"/>
  <c r="C57" i="19"/>
  <c r="C57" i="18"/>
  <c r="C22" i="18"/>
  <c r="F22" i="18" s="1"/>
  <c r="F21" i="17"/>
  <c r="C21" i="18" s="1"/>
  <c r="C56" i="16"/>
  <c r="C56" i="17"/>
  <c r="C50" i="16"/>
  <c r="F9" i="8"/>
  <c r="F8" i="8" s="1"/>
  <c r="D60" i="8" s="1"/>
  <c r="D59" i="8" s="1"/>
  <c r="C10" i="9"/>
  <c r="C9" i="9" s="1"/>
  <c r="C8" i="9" s="1"/>
  <c r="C53" i="14"/>
  <c r="C53" i="13"/>
  <c r="C54" i="15"/>
  <c r="C56" i="11"/>
  <c r="C56" i="10"/>
  <c r="C56" i="9"/>
  <c r="C55" i="8"/>
  <c r="D57" i="7"/>
  <c r="F10" i="9"/>
  <c r="F21" i="18" l="1"/>
  <c r="C22" i="19"/>
  <c r="F22" i="19" s="1"/>
  <c r="F55" i="8"/>
  <c r="D57" i="8" s="1"/>
  <c r="F9" i="9"/>
  <c r="F8" i="9" s="1"/>
  <c r="D61" i="9" s="1"/>
  <c r="D60" i="9" s="1"/>
  <c r="C10" i="10"/>
  <c r="F10" i="10" s="1"/>
  <c r="C22" i="20" l="1"/>
  <c r="F22" i="20" s="1"/>
  <c r="F21" i="20" s="1"/>
  <c r="F57" i="20" s="1"/>
  <c r="D59" i="20" s="1"/>
  <c r="F21" i="19"/>
  <c r="C21" i="19"/>
  <c r="F57" i="18"/>
  <c r="D59" i="18" s="1"/>
  <c r="F56" i="9"/>
  <c r="D58" i="9" s="1"/>
  <c r="C10" i="11"/>
  <c r="C9" i="10"/>
  <c r="C8" i="10" s="1"/>
  <c r="C21" i="20" l="1"/>
  <c r="F57" i="19"/>
  <c r="D59" i="19" s="1"/>
  <c r="F9" i="10"/>
  <c r="F8" i="10" s="1"/>
  <c r="D61" i="10" l="1"/>
  <c r="D60" i="10" s="1"/>
  <c r="F56" i="10"/>
  <c r="D58" i="10" s="1"/>
  <c r="C9" i="11"/>
  <c r="C8" i="11" s="1"/>
  <c r="F10" i="11"/>
  <c r="F9" i="11" l="1"/>
  <c r="F8" i="11" s="1"/>
  <c r="D61" i="11" s="1"/>
  <c r="D60" i="11" s="1"/>
  <c r="C10" i="16"/>
  <c r="F56" i="11" l="1"/>
  <c r="D58" i="11" s="1"/>
  <c r="F10" i="16"/>
  <c r="C9" i="16"/>
  <c r="C8" i="16" s="1"/>
  <c r="F9" i="16" l="1"/>
  <c r="F8" i="16" s="1"/>
  <c r="D61" i="16" s="1"/>
  <c r="D60" i="16" s="1"/>
  <c r="C10" i="17"/>
  <c r="F56" i="16" l="1"/>
  <c r="D58" i="16" s="1"/>
  <c r="F8" i="17"/>
  <c r="C9" i="17"/>
  <c r="C8" i="17" s="1"/>
  <c r="F56" i="17" l="1"/>
  <c r="D58" i="17" s="1"/>
  <c r="D61" i="17"/>
  <c r="D60" i="17" s="1"/>
</calcChain>
</file>

<file path=xl/sharedStrings.xml><?xml version="1.0" encoding="utf-8"?>
<sst xmlns="http://schemas.openxmlformats.org/spreadsheetml/2006/main" count="1231" uniqueCount="124">
  <si>
    <t>UBND QUẬN GÒ VẤP</t>
  </si>
  <si>
    <t>BẢN CÔNG KHAI TÀI CHÍNH</t>
  </si>
  <si>
    <t>Stt</t>
  </si>
  <si>
    <t>Nội dung</t>
  </si>
  <si>
    <t>Tồn trước</t>
  </si>
  <si>
    <t>Thu</t>
  </si>
  <si>
    <t>Chi</t>
  </si>
  <si>
    <t>Tồn</t>
  </si>
  <si>
    <t>I</t>
  </si>
  <si>
    <t>Ngân sách nhà nước</t>
  </si>
  <si>
    <t>-</t>
  </si>
  <si>
    <t>A</t>
  </si>
  <si>
    <t>Nguồn thường xuyên</t>
  </si>
  <si>
    <t>Chi thường xuyên</t>
  </si>
  <si>
    <t>Nguồn CCTL</t>
  </si>
  <si>
    <t>Nguồn chi NQ03</t>
  </si>
  <si>
    <t>B</t>
  </si>
  <si>
    <t>Nguồn không thường xuyên</t>
  </si>
  <si>
    <t>- Tiền miễn giảm</t>
  </si>
  <si>
    <t>II</t>
  </si>
  <si>
    <t>Thu phí, lệ phí</t>
  </si>
  <si>
    <t>Học phí</t>
  </si>
  <si>
    <t>III</t>
  </si>
  <si>
    <t>Thu thoả thuận - Thu SN khác</t>
  </si>
  <si>
    <t>Tổ chức PV và QL bán trú</t>
  </si>
  <si>
    <t>Tiền thiết bị, vật dụng bán trú</t>
  </si>
  <si>
    <t>Vệ sinh phí</t>
  </si>
  <si>
    <t>IV</t>
  </si>
  <si>
    <t>Thu hộ - chi hộ</t>
  </si>
  <si>
    <t>Tiền ăn bán trú</t>
  </si>
  <si>
    <t>Nước uống</t>
  </si>
  <si>
    <t>Bảo hiểm tai nạn</t>
  </si>
  <si>
    <t>V</t>
  </si>
  <si>
    <t>Các quỹ</t>
  </si>
  <si>
    <t>Quỹ K.thưởng</t>
  </si>
  <si>
    <t>Quỹ phúc lợi</t>
  </si>
  <si>
    <t>Quỹ dự phòng</t>
  </si>
  <si>
    <t>Quỹ ĐTPT</t>
  </si>
  <si>
    <t>Tổng cộng (I)+ (II)+(III)+(IV)+(V)</t>
  </si>
  <si>
    <t>Tổng tồn quỹ</t>
  </si>
  <si>
    <t>Trong đó:</t>
  </si>
  <si>
    <t>Kho bạc:</t>
  </si>
  <si>
    <t>TK dự toán</t>
  </si>
  <si>
    <t>TK 3714</t>
  </si>
  <si>
    <t>TK 3713</t>
  </si>
  <si>
    <t>Tiền mặt:</t>
  </si>
  <si>
    <t>Kế toán                                                                                                        Hiệu trưởng</t>
  </si>
  <si>
    <t>Tháng 11/2021</t>
  </si>
  <si>
    <t>Tháng 12/2021</t>
  </si>
  <si>
    <t>Tháng 1/2022</t>
  </si>
  <si>
    <t>Tổ chức B2</t>
  </si>
  <si>
    <t>Học AVGT</t>
  </si>
  <si>
    <t>Căn tin</t>
  </si>
  <si>
    <t>Giữ xe</t>
  </si>
  <si>
    <t>Kỹ năng sống</t>
  </si>
  <si>
    <t>Tăng cường Tiếng anh</t>
  </si>
  <si>
    <t>Nghề</t>
  </si>
  <si>
    <t>Thu khác</t>
  </si>
  <si>
    <t>Thu BHYT Trích lại</t>
  </si>
  <si>
    <t>Tiền in ấn</t>
  </si>
  <si>
    <t xml:space="preserve">BHYT </t>
  </si>
  <si>
    <t>Tiền khác</t>
  </si>
  <si>
    <t>Tiền ấn phẩm</t>
  </si>
  <si>
    <t>Tiền kĩ năng sống</t>
  </si>
  <si>
    <t>Tiền KNS trợ giảng</t>
  </si>
  <si>
    <t>SLLĐT</t>
  </si>
  <si>
    <t>- Tiền GV DẠY HS HÒA NHẬP</t>
  </si>
  <si>
    <t>- Tiền Hỗ trợ phổ cập</t>
  </si>
  <si>
    <t>Nguồn CCTL cấp bù HP NQ25</t>
  </si>
  <si>
    <t>Quỹ PTSN</t>
  </si>
  <si>
    <t>Ngân hàng: Vietinbank ( Thu hộ HP )</t>
  </si>
  <si>
    <t>Tháng 2/2022</t>
  </si>
  <si>
    <t>TRƯỜNG THCS LÝ TỰ TRỌNG</t>
  </si>
  <si>
    <t>Tiền AVGT trợ giảng</t>
  </si>
  <si>
    <t>Thu BHTN Trích lại</t>
  </si>
  <si>
    <t>K12 online</t>
  </si>
  <si>
    <t>THIC3</t>
  </si>
  <si>
    <t>Ngân hàng: Vietinbank ( C.khoản+ Lương )</t>
  </si>
  <si>
    <t>Gò Vấp, ngày 30 tháng 1 năm 2022</t>
  </si>
  <si>
    <t>Gò Vấp, ngày 28 tháng 02 năm 2022</t>
  </si>
  <si>
    <t>Ngân hàng: Vietinbank ( C.khoản +Lương)</t>
  </si>
  <si>
    <t xml:space="preserve">                        Dương Quỳnh Trang                                                                                                 Dương Hữu Đức</t>
  </si>
  <si>
    <t>Tháng 3/2022</t>
  </si>
  <si>
    <t>Tháng 4/2022</t>
  </si>
  <si>
    <t>Tháng 5/2022</t>
  </si>
  <si>
    <t>Tháng 6/2022</t>
  </si>
  <si>
    <t>Dương Quỳnh Trang                                                                                    Dương Hữu Đức</t>
  </si>
  <si>
    <t>Tháng 7/2022</t>
  </si>
  <si>
    <t>Thu ôn lớp 9</t>
  </si>
  <si>
    <t>Tháng 9/2021</t>
  </si>
  <si>
    <t>Tháng 10/2021</t>
  </si>
  <si>
    <t>- Tiền mua sắm trang thiết bị</t>
  </si>
  <si>
    <t>Gò Vấp, ngày 30 tháng 9 năm 2021</t>
  </si>
  <si>
    <t>Gò Vấp, ngày 30 tháng 11 năm 2021</t>
  </si>
  <si>
    <t>Gò Vấp, ngày 30 tháng 10 năm 2021</t>
  </si>
  <si>
    <t>Gò Vấp, ngày 31 tháng 03 năm 2022</t>
  </si>
  <si>
    <t>Gò Vấp, ngày 30 tháng 04 năm 2022</t>
  </si>
  <si>
    <t>Gò Vấp, ngày 31 tháng 05 năm 2022</t>
  </si>
  <si>
    <t>Gò Vấp, ngày 30 tháng 06 năm 2022</t>
  </si>
  <si>
    <t>Gò Vấp, ngày 30 tháng 07 năm 2022</t>
  </si>
  <si>
    <t>Gò Vấp, ngày 31 tháng 08 năm 2022</t>
  </si>
  <si>
    <t>Tháng 8/2022</t>
  </si>
  <si>
    <t>Tháng 9/2022</t>
  </si>
  <si>
    <t>Gò Vấp, ngày 30 tháng 09 năm 2022</t>
  </si>
  <si>
    <t>- Tiền trợ cấp tết ub</t>
  </si>
  <si>
    <t>Lập bảng                                                                                                      Hiệu trưởng</t>
  </si>
  <si>
    <t xml:space="preserve">                                  Dương Quỳnh Trang                                                                                                 Dương Hữu Đức</t>
  </si>
  <si>
    <t>Lập bảng                                                                                                        Hiệu trưởng</t>
  </si>
  <si>
    <t xml:space="preserve">                            Dương Quỳnh Trang                                                                                                Dương Hữu Đức   </t>
  </si>
  <si>
    <t>Lập bảng                                                                                                     Hiệu trưởng</t>
  </si>
  <si>
    <t xml:space="preserve">                            Dương Quỳnh Trang                                                                                                Dương Hữu Đức</t>
  </si>
  <si>
    <t xml:space="preserve">                            Dương Quỳnh Trang                                                                                           Dương Hữu Đức</t>
  </si>
  <si>
    <t>Lập bảng                                                                                                    Hiệu trưởng</t>
  </si>
  <si>
    <t xml:space="preserve">                              Dương Quỳnh Trang                                                                                          Dương Hữu Đức</t>
  </si>
  <si>
    <t xml:space="preserve"> </t>
  </si>
  <si>
    <t>\ư</t>
  </si>
  <si>
    <t>Tháng 10/2022</t>
  </si>
  <si>
    <t>Nguồn CCTL cấp bù HP NQ25, Câp bù hộ nghèo, b2</t>
  </si>
  <si>
    <t>AV TICH HỢP</t>
  </si>
  <si>
    <t>Tháng 11/2022</t>
  </si>
  <si>
    <t>Tháng 12/2022</t>
  </si>
  <si>
    <t>Gò Vấp, ngày 30 tháng 12 năm 2022</t>
  </si>
  <si>
    <t>Gò Vấp, ngày 30 tháng 11 năm 2022</t>
  </si>
  <si>
    <t>Gò Vấp, ngày 30 tháng 10 năm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</si>
</sst>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3"/>
    </font>
    <font>
      <b/>
      <sz val="12"/>
      <color theme="1"/>
      <name val="Times New Roman"/>
      <family val="1"/>
      <charset val="163"/>
    </font>
    <font>
      <b/>
      <sz val="18"/>
      <color theme="1"/>
      <name val="Times New Roman"/>
      <family val="1"/>
      <charset val="163"/>
    </font>
    <font>
      <b/>
      <sz val="14"/>
      <color theme="1"/>
      <name val="Times New Roman"/>
      <family val="1"/>
      <charset val="163"/>
    </font>
    <font>
      <b/>
      <i/>
      <sz val="12"/>
      <color theme="1"/>
      <name val="Times New Roman"/>
      <family val="1"/>
      <charset val="163"/>
    </font>
    <font>
      <i/>
      <sz val="12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Dashed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Dashed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>
      <alignment wrapText="1"/>
    </xf>
  </cellStyleXfs>
  <cellXfs count="76">
    <xf numFmtId="0" fontId="0" fillId="0" borderId="0" xfId="0"/>
    <xf numFmtId="0" fontId="6" fillId="0" borderId="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0" borderId="9" xfId="0" applyFont="1" applyBorder="1" applyAlignment="1">
      <alignment wrapText="1"/>
    </xf>
    <xf numFmtId="3" fontId="3" fillId="0" borderId="9" xfId="0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wrapText="1"/>
    </xf>
    <xf numFmtId="3" fontId="6" fillId="0" borderId="9" xfId="0" applyNumberFormat="1" applyFont="1" applyBorder="1" applyAlignment="1">
      <alignment horizontal="center" wrapText="1"/>
    </xf>
    <xf numFmtId="164" fontId="6" fillId="0" borderId="9" xfId="1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3" fontId="8" fillId="0" borderId="9" xfId="0" applyNumberFormat="1" applyFont="1" applyBorder="1" applyAlignment="1">
      <alignment horizontal="center" wrapText="1"/>
    </xf>
    <xf numFmtId="165" fontId="8" fillId="0" borderId="9" xfId="1" applyNumberFormat="1" applyFont="1" applyBorder="1" applyAlignment="1">
      <alignment horizontal="center" wrapText="1"/>
    </xf>
    <xf numFmtId="3" fontId="7" fillId="0" borderId="9" xfId="0" applyNumberFormat="1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65" fontId="6" fillId="0" borderId="9" xfId="1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8" fillId="0" borderId="9" xfId="0" quotePrefix="1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8" fillId="0" borderId="8" xfId="0" applyFont="1" applyBorder="1" applyAlignment="1">
      <alignment horizontal="center" wrapText="1"/>
    </xf>
    <xf numFmtId="3" fontId="8" fillId="0" borderId="9" xfId="0" applyNumberFormat="1" applyFont="1" applyBorder="1" applyAlignment="1">
      <alignment horizontal="right" wrapText="1"/>
    </xf>
    <xf numFmtId="3" fontId="6" fillId="2" borderId="10" xfId="0" applyNumberFormat="1" applyFont="1" applyFill="1" applyBorder="1" applyAlignment="1">
      <alignment horizontal="right" wrapText="1"/>
    </xf>
    <xf numFmtId="165" fontId="8" fillId="0" borderId="9" xfId="1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 wrapText="1"/>
    </xf>
    <xf numFmtId="165" fontId="3" fillId="2" borderId="9" xfId="1" applyNumberFormat="1" applyFont="1" applyFill="1" applyBorder="1" applyAlignment="1">
      <alignment horizontal="right" wrapText="1"/>
    </xf>
    <xf numFmtId="3" fontId="3" fillId="2" borderId="9" xfId="0" applyNumberFormat="1" applyFont="1" applyFill="1" applyBorder="1" applyAlignment="1">
      <alignment horizontal="right" wrapText="1"/>
    </xf>
    <xf numFmtId="0" fontId="8" fillId="0" borderId="7" xfId="0" applyFont="1" applyBorder="1" applyAlignment="1">
      <alignment horizontal="right" wrapText="1"/>
    </xf>
    <xf numFmtId="3" fontId="8" fillId="0" borderId="14" xfId="0" applyNumberFormat="1" applyFont="1" applyBorder="1" applyAlignment="1">
      <alignment horizontal="center" wrapText="1"/>
    </xf>
    <xf numFmtId="3" fontId="3" fillId="0" borderId="16" xfId="0" applyNumberFormat="1" applyFont="1" applyBorder="1" applyAlignment="1">
      <alignment horizontal="right" wrapText="1"/>
    </xf>
    <xf numFmtId="3" fontId="3" fillId="0" borderId="7" xfId="0" applyNumberFormat="1" applyFont="1" applyBorder="1" applyAlignment="1">
      <alignment horizontal="right" wrapText="1"/>
    </xf>
    <xf numFmtId="3" fontId="3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wrapText="1"/>
    </xf>
    <xf numFmtId="3" fontId="6" fillId="0" borderId="1" xfId="0" applyNumberFormat="1" applyFont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8" fillId="0" borderId="0" xfId="0" applyFont="1"/>
    <xf numFmtId="0" fontId="3" fillId="0" borderId="1" xfId="0" applyFont="1" applyBorder="1" applyAlignment="1">
      <alignment wrapText="1"/>
    </xf>
    <xf numFmtId="0" fontId="8" fillId="0" borderId="5" xfId="0" applyFont="1" applyBorder="1" applyAlignment="1">
      <alignment wrapText="1"/>
    </xf>
    <xf numFmtId="3" fontId="8" fillId="0" borderId="1" xfId="0" applyNumberFormat="1" applyFont="1" applyBorder="1" applyAlignment="1">
      <alignment wrapText="1"/>
    </xf>
    <xf numFmtId="165" fontId="8" fillId="2" borderId="9" xfId="1" applyNumberFormat="1" applyFont="1" applyFill="1" applyBorder="1" applyAlignment="1">
      <alignment wrapText="1"/>
    </xf>
    <xf numFmtId="165" fontId="8" fillId="0" borderId="9" xfId="1" applyNumberFormat="1" applyFont="1" applyBorder="1" applyAlignment="1">
      <alignment wrapText="1"/>
    </xf>
    <xf numFmtId="165" fontId="8" fillId="0" borderId="1" xfId="0" applyNumberFormat="1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17" xfId="0" applyFont="1" applyBorder="1" applyAlignment="1">
      <alignment wrapText="1"/>
    </xf>
    <xf numFmtId="3" fontId="8" fillId="0" borderId="13" xfId="0" applyNumberFormat="1" applyFont="1" applyBorder="1" applyAlignment="1">
      <alignment horizontal="center" wrapText="1"/>
    </xf>
    <xf numFmtId="0" fontId="8" fillId="2" borderId="7" xfId="0" applyFont="1" applyFill="1" applyBorder="1" applyAlignment="1">
      <alignment horizontal="right" wrapText="1"/>
    </xf>
    <xf numFmtId="3" fontId="8" fillId="2" borderId="9" xfId="0" applyNumberFormat="1" applyFont="1" applyFill="1" applyBorder="1" applyAlignment="1">
      <alignment horizontal="right" wrapText="1"/>
    </xf>
    <xf numFmtId="0" fontId="8" fillId="2" borderId="13" xfId="0" applyFont="1" applyFill="1" applyBorder="1" applyAlignment="1">
      <alignment horizontal="right" wrapText="1"/>
    </xf>
    <xf numFmtId="165" fontId="8" fillId="2" borderId="9" xfId="1" applyNumberFormat="1" applyFont="1" applyFill="1" applyBorder="1" applyAlignment="1">
      <alignment horizontal="right" wrapText="1"/>
    </xf>
    <xf numFmtId="165" fontId="8" fillId="2" borderId="10" xfId="1" applyNumberFormat="1" applyFont="1" applyFill="1" applyBorder="1" applyAlignment="1">
      <alignment horizontal="right" wrapText="1"/>
    </xf>
    <xf numFmtId="165" fontId="8" fillId="2" borderId="13" xfId="1" applyNumberFormat="1" applyFont="1" applyFill="1" applyBorder="1" applyAlignment="1">
      <alignment horizontal="right" wrapText="1"/>
    </xf>
    <xf numFmtId="3" fontId="8" fillId="2" borderId="10" xfId="0" applyNumberFormat="1" applyFont="1" applyFill="1" applyBorder="1" applyAlignment="1">
      <alignment horizontal="right" wrapText="1"/>
    </xf>
    <xf numFmtId="3" fontId="8" fillId="2" borderId="13" xfId="0" applyNumberFormat="1" applyFont="1" applyFill="1" applyBorder="1" applyAlignment="1">
      <alignment horizontal="right" wrapText="1"/>
    </xf>
    <xf numFmtId="3" fontId="9" fillId="0" borderId="9" xfId="0" applyNumberFormat="1" applyFont="1" applyBorder="1" applyAlignment="1">
      <alignment horizontal="center" wrapText="1"/>
    </xf>
    <xf numFmtId="3" fontId="10" fillId="0" borderId="9" xfId="0" applyNumberFormat="1" applyFont="1" applyBorder="1" applyAlignment="1">
      <alignment horizontal="center" wrapText="1"/>
    </xf>
    <xf numFmtId="0" fontId="8" fillId="3" borderId="9" xfId="0" applyFont="1" applyFill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37" workbookViewId="0">
      <selection activeCell="D26" sqref="D26"/>
    </sheetView>
  </sheetViews>
  <sheetFormatPr defaultColWidth="9" defaultRowHeight="15.75" x14ac:dyDescent="0.25"/>
  <cols>
    <col min="1" max="1" width="5.7109375" style="36" customWidth="1"/>
    <col min="2" max="2" width="44" style="36" customWidth="1"/>
    <col min="3" max="3" width="18.7109375" style="36" customWidth="1"/>
    <col min="4" max="4" width="20.85546875" style="36" customWidth="1"/>
    <col min="5" max="5" width="17.5703125" style="36" customWidth="1"/>
    <col min="6" max="6" width="18.7109375" style="36" customWidth="1"/>
    <col min="7" max="7" width="12.7109375" style="36" bestFit="1" customWidth="1"/>
    <col min="8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49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3760475459</v>
      </c>
      <c r="D8" s="5">
        <f t="shared" si="0"/>
        <v>12067146498</v>
      </c>
      <c r="E8" s="5">
        <f>E9+E14</f>
        <v>661110820</v>
      </c>
      <c r="F8" s="5">
        <f>F9+F14</f>
        <v>15166511137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3760475459</v>
      </c>
      <c r="D9" s="9">
        <f t="shared" si="1"/>
        <v>11639263680</v>
      </c>
      <c r="E9" s="9">
        <f t="shared" si="1"/>
        <v>661110820</v>
      </c>
      <c r="F9" s="8">
        <f>SUM(F10:F13)</f>
        <v>14738628319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v>135575126</v>
      </c>
      <c r="D10" s="13">
        <f>10709103680</f>
        <v>10709103680</v>
      </c>
      <c r="E10" s="12">
        <v>661110820</v>
      </c>
      <c r="F10" s="14">
        <f>C10+D10-E10</f>
        <v>10183567986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/>
      <c r="D11" s="15"/>
      <c r="E11" s="12"/>
      <c r="F11" s="14">
        <f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v>3624900333</v>
      </c>
      <c r="D12" s="13">
        <v>930160000</v>
      </c>
      <c r="E12" s="15"/>
      <c r="F12" s="14">
        <f t="shared" ref="F12:F13" si="2">C12+D12-E12</f>
        <v>4555060333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5"/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8"/>
      <c r="D14" s="16">
        <f>SUM(D15:D17)</f>
        <v>427882818</v>
      </c>
      <c r="E14" s="17">
        <v>0</v>
      </c>
      <c r="F14" s="8">
        <f>SUM(F15:F17)</f>
        <v>427882818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3">
        <v>0</v>
      </c>
      <c r="D15" s="13">
        <v>291882818</v>
      </c>
      <c r="E15" s="15">
        <v>0</v>
      </c>
      <c r="F15" s="12">
        <f>C15+D15-E15</f>
        <v>291882818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3"/>
      <c r="D16" s="13">
        <v>10000000</v>
      </c>
      <c r="E16" s="15"/>
      <c r="F16" s="12">
        <f t="shared" ref="F16" si="3"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8" t="s">
        <v>104</v>
      </c>
      <c r="C17" s="13">
        <v>0</v>
      </c>
      <c r="D17" s="13">
        <v>126000000</v>
      </c>
      <c r="E17" s="15"/>
      <c r="F17" s="12">
        <f>C17+D17-E17</f>
        <v>126000000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8">
        <f t="shared" ref="C18:E18" si="4">SUM(C19:C20)</f>
        <v>170631272</v>
      </c>
      <c r="D18" s="8">
        <f t="shared" si="4"/>
        <v>6780000</v>
      </c>
      <c r="E18" s="8">
        <f t="shared" si="4"/>
        <v>121924518</v>
      </c>
      <c r="F18" s="8">
        <f>SUM(F19:F20)</f>
        <v>55486754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48">
        <v>170631272</v>
      </c>
      <c r="D19" s="40">
        <v>6780000</v>
      </c>
      <c r="E19" s="40">
        <v>121924518</v>
      </c>
      <c r="F19" s="21">
        <f>C19+D19-E19</f>
        <v>55486754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48"/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22">
        <f>SUM(C22:C33)</f>
        <v>479826969</v>
      </c>
      <c r="D21" s="22">
        <f t="shared" ref="D21:E21" si="5">SUM(D22:D33)</f>
        <v>487377451</v>
      </c>
      <c r="E21" s="22">
        <f t="shared" si="5"/>
        <v>114524525</v>
      </c>
      <c r="F21" s="22">
        <f>SUM(F22:F33)</f>
        <v>852679895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51">
        <v>23015080</v>
      </c>
      <c r="D22" s="41">
        <v>76162500</v>
      </c>
      <c r="E22" s="41">
        <v>22064125</v>
      </c>
      <c r="F22" s="23">
        <f>C22+D22-E22</f>
        <v>77113455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51">
        <v>194774451</v>
      </c>
      <c r="D23" s="41"/>
      <c r="E23" s="41">
        <v>1000000</v>
      </c>
      <c r="F23" s="23">
        <f t="shared" ref="F23:F34" si="6">C23+D23-E23</f>
        <v>193774451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51">
        <v>19240500</v>
      </c>
      <c r="D24" s="41">
        <v>3240000</v>
      </c>
      <c r="E24" s="41"/>
      <c r="F24" s="23">
        <f t="shared" si="6"/>
        <v>22480500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51">
        <v>15090519</v>
      </c>
      <c r="D25" s="41">
        <v>4126000</v>
      </c>
      <c r="E25" s="41">
        <v>498500</v>
      </c>
      <c r="F25" s="23">
        <f t="shared" si="6"/>
        <v>18718019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51">
        <v>6038407</v>
      </c>
      <c r="D26" s="41">
        <v>74550000</v>
      </c>
      <c r="E26" s="41"/>
      <c r="F26" s="23">
        <f t="shared" si="6"/>
        <v>80588407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51">
        <v>1083235</v>
      </c>
      <c r="D27" s="41">
        <v>110750000</v>
      </c>
      <c r="E27" s="41">
        <v>65760000</v>
      </c>
      <c r="F27" s="23">
        <f t="shared" si="6"/>
        <v>46073235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51">
        <v>13102291</v>
      </c>
      <c r="D28" s="41">
        <v>191587500</v>
      </c>
      <c r="E28" s="41">
        <v>138600</v>
      </c>
      <c r="F28" s="23">
        <f t="shared" si="6"/>
        <v>204551191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52">
        <v>11166062</v>
      </c>
      <c r="D29" s="41">
        <v>420000</v>
      </c>
      <c r="E29" s="41"/>
      <c r="F29" s="23">
        <f t="shared" si="6"/>
        <v>11586062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52">
        <v>13101570</v>
      </c>
      <c r="D30" s="41">
        <v>180000</v>
      </c>
      <c r="E30" s="41"/>
      <c r="F30" s="23">
        <f t="shared" si="6"/>
        <v>13281570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48">
        <v>4396294</v>
      </c>
      <c r="D31" s="41">
        <v>14930000</v>
      </c>
      <c r="E31" s="41">
        <v>13584500</v>
      </c>
      <c r="F31" s="23">
        <f t="shared" si="6"/>
        <v>5741794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48">
        <v>15000000</v>
      </c>
      <c r="D32" s="41">
        <v>11431451</v>
      </c>
      <c r="E32" s="23"/>
      <c r="F32" s="23">
        <f t="shared" si="6"/>
        <v>26431451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48">
        <v>163818560</v>
      </c>
      <c r="D33" s="40"/>
      <c r="E33" s="40">
        <v>11478800</v>
      </c>
      <c r="F33" s="23">
        <f t="shared" si="6"/>
        <v>152339760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48"/>
      <c r="D34" s="40"/>
      <c r="E34" s="40"/>
      <c r="F34" s="23">
        <f t="shared" si="6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26">
        <f>SUM(C36:C46)</f>
        <v>230955569</v>
      </c>
      <c r="D35" s="26">
        <f>SUM(D36:D46)</f>
        <v>397698333</v>
      </c>
      <c r="E35" s="26">
        <f>SUM(E36:E46)</f>
        <v>321677900</v>
      </c>
      <c r="F35" s="26">
        <f>SUM(F36:F46)</f>
        <v>306976002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50">
        <v>88367584</v>
      </c>
      <c r="D36" s="41">
        <v>234304000</v>
      </c>
      <c r="E36" s="41">
        <v>233408000</v>
      </c>
      <c r="F36" s="23">
        <f>C36+D36-E36</f>
        <v>89263584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50">
        <v>1817557</v>
      </c>
      <c r="D37" s="41">
        <v>9006000</v>
      </c>
      <c r="E37" s="41">
        <v>1354100</v>
      </c>
      <c r="F37" s="23">
        <f t="shared" ref="F37:F46" si="7">C37+D37-E37</f>
        <v>9469457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51">
        <v>124710</v>
      </c>
      <c r="D38" s="41">
        <v>10308000</v>
      </c>
      <c r="E38" s="41">
        <v>1540000</v>
      </c>
      <c r="F38" s="23">
        <f t="shared" si="7"/>
        <v>8892710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51">
        <v>85467011</v>
      </c>
      <c r="D39" s="41">
        <v>43931160</v>
      </c>
      <c r="E39" s="23">
        <v>78850800</v>
      </c>
      <c r="F39" s="23">
        <f t="shared" si="7"/>
        <v>50547371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51">
        <v>25296700</v>
      </c>
      <c r="D40" s="41">
        <v>180000</v>
      </c>
      <c r="E40" s="41">
        <v>6525000</v>
      </c>
      <c r="F40" s="23">
        <f t="shared" si="7"/>
        <v>18951700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51">
        <v>4850000</v>
      </c>
      <c r="D41" s="41"/>
      <c r="E41" s="41"/>
      <c r="F41" s="23">
        <f t="shared" si="7"/>
        <v>4850000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51">
        <v>23442007</v>
      </c>
      <c r="D42" s="41">
        <v>5364173</v>
      </c>
      <c r="E42" s="41"/>
      <c r="F42" s="23">
        <f t="shared" si="7"/>
        <v>28806180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51">
        <v>950000</v>
      </c>
      <c r="D43" s="41">
        <v>55000</v>
      </c>
      <c r="E43" s="41"/>
      <c r="F43" s="23">
        <f t="shared" si="7"/>
        <v>1005000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51">
        <v>1280000</v>
      </c>
      <c r="D44" s="23">
        <v>50720000</v>
      </c>
      <c r="E44" s="41"/>
      <c r="F44" s="23">
        <f t="shared" si="7"/>
        <v>52000000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52">
        <v>-640000</v>
      </c>
      <c r="D45" s="23">
        <v>1080000</v>
      </c>
      <c r="E45" s="41"/>
      <c r="F45" s="23">
        <f t="shared" si="7"/>
        <v>440000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49"/>
      <c r="D46" s="23">
        <v>42750000</v>
      </c>
      <c r="E46" s="41"/>
      <c r="F46" s="23">
        <f t="shared" si="7"/>
        <v>42750000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3" t="s">
        <v>32</v>
      </c>
      <c r="B47" s="4" t="s">
        <v>33</v>
      </c>
      <c r="C47" s="26">
        <f>SUM(C48:C51)</f>
        <v>1518372947</v>
      </c>
      <c r="D47" s="26">
        <f t="shared" ref="D47:E47" si="8">SUM(D48:D51)</f>
        <v>935000000</v>
      </c>
      <c r="E47" s="26">
        <f t="shared" si="8"/>
        <v>412500000</v>
      </c>
      <c r="F47" s="26">
        <f>SUM(F48:F51)</f>
        <v>2040872947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</v>
      </c>
      <c r="B48" s="19" t="s">
        <v>34</v>
      </c>
      <c r="C48" s="50">
        <v>114036716</v>
      </c>
      <c r="D48" s="40">
        <v>200000000</v>
      </c>
      <c r="E48" s="40">
        <v>48900000</v>
      </c>
      <c r="F48" s="23">
        <f>C48+D48-E48</f>
        <v>265136716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2</v>
      </c>
      <c r="B49" s="19" t="s">
        <v>35</v>
      </c>
      <c r="C49" s="50">
        <v>727159954</v>
      </c>
      <c r="D49" s="40">
        <v>700000000</v>
      </c>
      <c r="E49" s="40">
        <v>363600000</v>
      </c>
      <c r="F49" s="23">
        <f t="shared" ref="F49:F51" si="9">C49+D49-E49</f>
        <v>1063559954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3</v>
      </c>
      <c r="B50" s="19" t="s">
        <v>36</v>
      </c>
      <c r="C50" s="50">
        <v>142208175</v>
      </c>
      <c r="D50" s="40">
        <v>5000000</v>
      </c>
      <c r="E50" s="40"/>
      <c r="F50" s="23">
        <f t="shared" si="9"/>
        <v>147208175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4</v>
      </c>
      <c r="B51" s="19" t="s">
        <v>69</v>
      </c>
      <c r="C51" s="50">
        <v>534968102</v>
      </c>
      <c r="D51" s="41">
        <v>30000000</v>
      </c>
      <c r="E51" s="41"/>
      <c r="F51" s="23">
        <f t="shared" si="9"/>
        <v>564968102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43"/>
      <c r="B52" s="44"/>
      <c r="C52" s="47" t="s">
        <v>10</v>
      </c>
      <c r="D52" s="44"/>
      <c r="E52" s="44"/>
      <c r="F52" s="27" t="s">
        <v>10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70" t="s">
        <v>38</v>
      </c>
      <c r="B53" s="71"/>
      <c r="C53" s="30">
        <f>C47+C35+C21+C18+C8</f>
        <v>6160262216</v>
      </c>
      <c r="D53" s="30">
        <f t="shared" ref="D53:F53" si="10">D47+D35+D21+D18+D8</f>
        <v>13894002282</v>
      </c>
      <c r="E53" s="30">
        <f t="shared" si="10"/>
        <v>1631737763</v>
      </c>
      <c r="F53" s="30">
        <f t="shared" si="10"/>
        <v>18422526735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hidden="1" thickBot="1" x14ac:dyDescent="0.3">
      <c r="A55" s="35"/>
      <c r="B55" s="35" t="s">
        <v>39</v>
      </c>
      <c r="C55" s="35"/>
      <c r="D55" s="31">
        <f>F53</f>
        <v>18422526735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hidden="1" thickBot="1" x14ac:dyDescent="0.3">
      <c r="A56" s="35"/>
      <c r="B56" s="32" t="s">
        <v>40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2" t="s">
        <v>41</v>
      </c>
      <c r="C57" s="35"/>
      <c r="D57" s="33">
        <f>SUM(D58:D63)</f>
        <v>20066211318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42</v>
      </c>
      <c r="C58" s="35"/>
      <c r="D58" s="24">
        <f>F8</f>
        <v>15166511137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43</v>
      </c>
      <c r="C59" s="35"/>
      <c r="D59" s="24">
        <v>1302786443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44</v>
      </c>
      <c r="C60" s="35"/>
      <c r="D60" s="24">
        <f>F47</f>
        <v>2040872947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70</v>
      </c>
      <c r="C61" s="35"/>
      <c r="D61" s="24">
        <v>462624829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24" hidden="1" customHeight="1" thickBot="1" x14ac:dyDescent="0.3">
      <c r="A62" s="35"/>
      <c r="B62" s="32" t="s">
        <v>77</v>
      </c>
      <c r="C62" s="35"/>
      <c r="D62" s="33">
        <v>1056604234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4" t="s">
        <v>45</v>
      </c>
      <c r="C63" s="35"/>
      <c r="D63" s="31">
        <v>36811728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thickBot="1" x14ac:dyDescent="0.3">
      <c r="A64" s="35"/>
      <c r="B64" s="35"/>
      <c r="C64" s="35"/>
      <c r="D64" s="72" t="s">
        <v>78</v>
      </c>
      <c r="E64" s="73"/>
      <c r="F64" s="74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thickBot="1" x14ac:dyDescent="0.3">
      <c r="A65" s="58" t="s">
        <v>105</v>
      </c>
      <c r="B65" s="59"/>
      <c r="C65" s="59"/>
      <c r="D65" s="59"/>
      <c r="E65" s="59"/>
      <c r="F65" s="60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61" t="s">
        <v>106</v>
      </c>
      <c r="B68" s="62"/>
      <c r="C68" s="62"/>
      <c r="D68" s="62"/>
      <c r="E68" s="62"/>
      <c r="F68" s="63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</sheetData>
  <sheetProtection password="969B" sheet="1" objects="1" scenarios="1" selectLockedCells="1" selectUnlockedCells="1"/>
  <mergeCells count="8">
    <mergeCell ref="A65:F65"/>
    <mergeCell ref="A68:F68"/>
    <mergeCell ref="A1:C1"/>
    <mergeCell ref="A2:C2"/>
    <mergeCell ref="A4:F4"/>
    <mergeCell ref="A5:F5"/>
    <mergeCell ref="A53:B53"/>
    <mergeCell ref="D64:F64"/>
  </mergeCells>
  <pageMargins left="0.25" right="0.25" top="0.25" bottom="0.25" header="0.3" footer="0.3"/>
  <pageSetup paperSize="9" scale="7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005"/>
  <sheetViews>
    <sheetView topLeftCell="A19" workbookViewId="0">
      <selection activeCell="D26" sqref="D26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116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7517944295</v>
      </c>
      <c r="D8" s="5">
        <f t="shared" si="0"/>
        <v>126969493</v>
      </c>
      <c r="E8" s="5">
        <f>E9+E14</f>
        <v>1442225350</v>
      </c>
      <c r="F8" s="5">
        <f>F9+F14</f>
        <v>6202688438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>SUM(C10:C13)</f>
        <v>6824321282</v>
      </c>
      <c r="D9" s="9">
        <f t="shared" ref="D9:E9" si="1">SUM(D10:D13)</f>
        <v>86769493</v>
      </c>
      <c r="E9" s="9">
        <f t="shared" si="1"/>
        <v>1442225350</v>
      </c>
      <c r="F9" s="8">
        <f>SUM(F10:F13)</f>
        <v>5468865425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T9,22  '!F10</f>
        <v>4277228496</v>
      </c>
      <c r="D10" s="13">
        <v>86769493</v>
      </c>
      <c r="E10" s="12">
        <v>764976328</v>
      </c>
      <c r="F10" s="14">
        <f>C10+D10-E10</f>
        <v>3599021661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T9,22  '!F11</f>
        <v>0</v>
      </c>
      <c r="D11" s="15"/>
      <c r="E11" s="12"/>
      <c r="F11" s="14">
        <f t="shared" ref="F11:F13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T9,22  '!F12</f>
        <v>2547092786</v>
      </c>
      <c r="D12" s="13"/>
      <c r="E12" s="12">
        <v>677249022</v>
      </c>
      <c r="F12" s="14">
        <f t="shared" si="2"/>
        <v>1869843764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T9,22  '!F13</f>
        <v>0</v>
      </c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T9,22  '!F14</f>
        <v>693623013</v>
      </c>
      <c r="D14" s="16">
        <f>SUM(D15:D17)</f>
        <v>40200000</v>
      </c>
      <c r="E14" s="17">
        <v>0</v>
      </c>
      <c r="F14" s="8">
        <f>SUM(F15:F17)</f>
        <v>733823013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T9,22  '!F15</f>
        <v>199933013</v>
      </c>
      <c r="D15" s="13"/>
      <c r="E15" s="12"/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T9,22  '!F16</f>
        <v>10000000</v>
      </c>
      <c r="D16" s="13"/>
      <c r="E16" s="15"/>
      <c r="F16" s="12">
        <f t="shared" ref="F16:F17" si="3"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32.25" thickBot="1" x14ac:dyDescent="0.3">
      <c r="A17" s="6"/>
      <c r="B17" s="11" t="s">
        <v>117</v>
      </c>
      <c r="C17" s="12">
        <f>'CK T9,22  '!F17</f>
        <v>483690000</v>
      </c>
      <c r="D17" s="13">
        <v>40200000</v>
      </c>
      <c r="E17" s="15"/>
      <c r="F17" s="12">
        <f t="shared" si="3"/>
        <v>523890000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T9,22  '!F18</f>
        <v>-236957611</v>
      </c>
      <c r="D18" s="8">
        <f t="shared" ref="D18:E18" si="4">SUM(D19:D20)</f>
        <v>120000</v>
      </c>
      <c r="E18" s="8">
        <f t="shared" si="4"/>
        <v>60500309</v>
      </c>
      <c r="F18" s="8">
        <f>SUM(F19:F20)</f>
        <v>-297337920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T9,22  '!F19</f>
        <v>-236957611</v>
      </c>
      <c r="D19" s="40">
        <v>120000</v>
      </c>
      <c r="E19" s="40">
        <v>60500309</v>
      </c>
      <c r="F19" s="21">
        <f>C19+D19-E19</f>
        <v>-297337920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T9,22  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T9,22  '!F21</f>
        <v>830528178</v>
      </c>
      <c r="D21" s="22">
        <f>SUM(D22:D33)</f>
        <v>1678567000</v>
      </c>
      <c r="E21" s="22">
        <f>SUM(E22:E35)</f>
        <v>768550509</v>
      </c>
      <c r="F21" s="22">
        <f>SUM(F22:F35)</f>
        <v>1740544669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T9,22  '!F22</f>
        <v>78182727</v>
      </c>
      <c r="D22" s="41">
        <v>460260000</v>
      </c>
      <c r="E22" s="41">
        <v>223958634</v>
      </c>
      <c r="F22" s="23">
        <f>C22+D22-E22</f>
        <v>314484093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T9,22  '!F23</f>
        <v>249174451</v>
      </c>
      <c r="D23" s="41">
        <v>30000000</v>
      </c>
      <c r="E23" s="41"/>
      <c r="F23" s="23">
        <f t="shared" ref="F23:F35" si="5">C23+D23-E23</f>
        <v>279174451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T9,22  '!F24</f>
        <v>28785500</v>
      </c>
      <c r="D24" s="41">
        <v>5775000</v>
      </c>
      <c r="E24" s="41"/>
      <c r="F24" s="23">
        <f t="shared" si="5"/>
        <v>34560500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T9,22  '!F25</f>
        <v>22365979</v>
      </c>
      <c r="D25" s="41"/>
      <c r="E25" s="41">
        <v>3448872</v>
      </c>
      <c r="F25" s="23">
        <f t="shared" si="5"/>
        <v>18917107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T9,22  '!F26</f>
        <v>61739366</v>
      </c>
      <c r="D26" s="41">
        <v>339600000</v>
      </c>
      <c r="E26" s="41">
        <v>172081444</v>
      </c>
      <c r="F26" s="23">
        <f t="shared" si="5"/>
        <v>229257922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T9,22  '!F27</f>
        <v>-1521965</v>
      </c>
      <c r="D27" s="41">
        <v>165450000</v>
      </c>
      <c r="E27" s="41"/>
      <c r="F27" s="23">
        <f t="shared" si="5"/>
        <v>163928035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T9,22  '!F28</f>
        <v>55328321</v>
      </c>
      <c r="D28" s="41">
        <v>517890000</v>
      </c>
      <c r="E28" s="41">
        <v>262699315</v>
      </c>
      <c r="F28" s="23">
        <f t="shared" si="5"/>
        <v>310519006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T9,22  '!F29</f>
        <v>15400064</v>
      </c>
      <c r="D29" s="41">
        <v>72072000</v>
      </c>
      <c r="E29" s="41">
        <v>38711777</v>
      </c>
      <c r="F29" s="23">
        <f t="shared" si="5"/>
        <v>48760287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T9,22  '!F30</f>
        <v>25852334</v>
      </c>
      <c r="D30" s="41">
        <v>42420000</v>
      </c>
      <c r="E30" s="41"/>
      <c r="F30" s="23">
        <f t="shared" si="5"/>
        <v>68272334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T9,22  '!F31</f>
        <v>49368774</v>
      </c>
      <c r="D31" s="41">
        <v>45100000</v>
      </c>
      <c r="E31" s="41">
        <v>32798041</v>
      </c>
      <c r="F31" s="23">
        <f t="shared" si="5"/>
        <v>61670733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T9,22  '!F32</f>
        <v>27438935</v>
      </c>
      <c r="D32" s="41"/>
      <c r="E32" s="23">
        <v>11453451</v>
      </c>
      <c r="F32" s="23">
        <f t="shared" si="5"/>
        <v>15985484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T9,22  '!F33</f>
        <v>197912098</v>
      </c>
      <c r="D33" s="40"/>
      <c r="E33" s="40">
        <v>10847000</v>
      </c>
      <c r="F33" s="23">
        <f t="shared" si="5"/>
        <v>187065098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T9,22  '!F34</f>
        <v>0</v>
      </c>
      <c r="D34" s="40"/>
      <c r="E34" s="40"/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T9,22  '!F35</f>
        <v>20501594</v>
      </c>
      <c r="D35" s="40"/>
      <c r="E35" s="40">
        <v>12551975</v>
      </c>
      <c r="F35" s="23">
        <f t="shared" si="5"/>
        <v>7949619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T9,22  '!F36</f>
        <v>243814109</v>
      </c>
      <c r="D36" s="25"/>
      <c r="E36" s="25"/>
      <c r="F36" s="26">
        <f>SUM(F37:F47)</f>
        <v>2537950381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T9,22  '!F37</f>
        <v>98291477</v>
      </c>
      <c r="D37" s="41">
        <v>1390860000</v>
      </c>
      <c r="E37" s="41">
        <v>683407808</v>
      </c>
      <c r="F37" s="23">
        <f>C37+D37-E37</f>
        <v>805743669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T9,22  '!F38</f>
        <v>16745177</v>
      </c>
      <c r="D38" s="41">
        <v>27000000</v>
      </c>
      <c r="E38" s="41">
        <v>19073200</v>
      </c>
      <c r="F38" s="23">
        <f t="shared" ref="F38:F50" si="6">C38+D38-E38</f>
        <v>24671977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T9,22  '!F39</f>
        <v>956510</v>
      </c>
      <c r="D39" s="41">
        <v>20400000</v>
      </c>
      <c r="E39" s="41"/>
      <c r="F39" s="23">
        <f t="shared" si="6"/>
        <v>21356510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T9,22  '!F40</f>
        <v>22928131</v>
      </c>
      <c r="D40" s="41">
        <v>977749920</v>
      </c>
      <c r="E40" s="23"/>
      <c r="F40" s="23">
        <f t="shared" si="6"/>
        <v>1000678051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T9,22  '!F41</f>
        <v>18951700</v>
      </c>
      <c r="D41" s="41">
        <v>79875000</v>
      </c>
      <c r="E41" s="41"/>
      <c r="F41" s="23">
        <f t="shared" si="6"/>
        <v>98826700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T9,22  '!F42</f>
        <v>-5800000</v>
      </c>
      <c r="D42" s="41">
        <v>6050000</v>
      </c>
      <c r="E42" s="41"/>
      <c r="F42" s="23">
        <f t="shared" si="6"/>
        <v>250000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T9,22  '!F43</f>
        <v>46275914</v>
      </c>
      <c r="D43" s="41">
        <v>-7884440</v>
      </c>
      <c r="E43" s="41"/>
      <c r="F43" s="23">
        <f t="shared" si="6"/>
        <v>38391474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T9,22  '!F44</f>
        <v>1060000</v>
      </c>
      <c r="D44" s="41">
        <v>103052000</v>
      </c>
      <c r="E44" s="41"/>
      <c r="F44" s="23">
        <f t="shared" si="6"/>
        <v>104112000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T9,22  '!F45</f>
        <v>6800000</v>
      </c>
      <c r="D45" s="23">
        <v>270720000</v>
      </c>
      <c r="E45" s="41"/>
      <c r="F45" s="23">
        <f t="shared" si="6"/>
        <v>277520000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T9,22  '!F46</f>
        <v>100000</v>
      </c>
      <c r="D46" s="23">
        <v>0</v>
      </c>
      <c r="E46" s="41"/>
      <c r="F46" s="23">
        <f t="shared" si="6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T9,22  '!F47</f>
        <v>300000</v>
      </c>
      <c r="D47" s="23">
        <v>166000000</v>
      </c>
      <c r="E47" s="41"/>
      <c r="F47" s="23">
        <f t="shared" si="6"/>
        <v>166300000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T9,22  '!F48</f>
        <v>39340200</v>
      </c>
      <c r="D48" s="23"/>
      <c r="E48" s="41"/>
      <c r="F48" s="23">
        <f t="shared" si="6"/>
        <v>39340200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T9,22  '!F49</f>
        <v>-2135000</v>
      </c>
      <c r="D49" s="23">
        <v>833000000</v>
      </c>
      <c r="E49" s="41"/>
      <c r="F49" s="23">
        <f t="shared" si="6"/>
        <v>830865000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14</v>
      </c>
      <c r="B50" s="19" t="s">
        <v>118</v>
      </c>
      <c r="C50" s="12"/>
      <c r="D50" s="23">
        <v>201600000</v>
      </c>
      <c r="E50" s="41"/>
      <c r="F50" s="23">
        <f t="shared" si="6"/>
        <v>201600000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3" t="s">
        <v>32</v>
      </c>
      <c r="B51" s="4" t="s">
        <v>33</v>
      </c>
      <c r="C51" s="55">
        <f>'CK T9,22  '!F50</f>
        <v>1572089675</v>
      </c>
      <c r="D51" s="40"/>
      <c r="E51" s="40"/>
      <c r="F51" s="26">
        <f>SUM(F52:F55)</f>
        <v>1529806075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1</v>
      </c>
      <c r="B52" s="19" t="s">
        <v>34</v>
      </c>
      <c r="C52" s="12">
        <f>'CK T9,22  '!F51</f>
        <v>151036716</v>
      </c>
      <c r="D52" s="40">
        <v>5220000</v>
      </c>
      <c r="E52" s="40"/>
      <c r="F52" s="21">
        <f>C52+D52-E52</f>
        <v>156256716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2</v>
      </c>
      <c r="B53" s="19" t="s">
        <v>35</v>
      </c>
      <c r="C53" s="12">
        <f>'CK T9,22  '!F52</f>
        <v>894626682</v>
      </c>
      <c r="D53" s="40"/>
      <c r="E53" s="40">
        <v>47503600</v>
      </c>
      <c r="F53" s="21">
        <f t="shared" ref="F53:F55" si="7">C53+D53-E53</f>
        <v>847123082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3</v>
      </c>
      <c r="B54" s="19" t="s">
        <v>36</v>
      </c>
      <c r="C54" s="12">
        <f>'CK T9,22  '!F53</f>
        <v>147208175</v>
      </c>
      <c r="D54" s="40"/>
      <c r="E54" s="40"/>
      <c r="F54" s="21">
        <f t="shared" si="7"/>
        <v>147208175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20">
        <v>4</v>
      </c>
      <c r="B55" s="19" t="s">
        <v>37</v>
      </c>
      <c r="C55" s="12">
        <f>'CK T9,22  '!F54</f>
        <v>379218102</v>
      </c>
      <c r="D55" s="41"/>
      <c r="E55" s="41"/>
      <c r="F55" s="21">
        <f t="shared" si="7"/>
        <v>379218102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43"/>
      <c r="B56" s="44"/>
      <c r="C56" s="12" t="str">
        <f>'CK T9,22  '!F55</f>
        <v>-</v>
      </c>
      <c r="D56" s="44"/>
      <c r="E56" s="44"/>
      <c r="F56" s="27" t="s">
        <v>10</v>
      </c>
      <c r="G56" s="35"/>
      <c r="H56" s="35"/>
      <c r="I56" s="39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70" t="s">
        <v>38</v>
      </c>
      <c r="B57" s="75"/>
      <c r="C57" s="28">
        <f>'CK T3,22 '!F55</f>
        <v>18536126054</v>
      </c>
      <c r="D57" s="29">
        <f t="shared" ref="D57:F57" si="8">D8+D18+D21+D36+D51</f>
        <v>1805656493</v>
      </c>
      <c r="E57" s="30">
        <f t="shared" si="8"/>
        <v>2271276168</v>
      </c>
      <c r="F57" s="30">
        <f t="shared" si="8"/>
        <v>11713651643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thickBot="1" x14ac:dyDescent="0.3">
      <c r="A58" s="35"/>
      <c r="B58" s="35"/>
      <c r="C58" s="4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5" t="s">
        <v>39</v>
      </c>
      <c r="C59" s="35"/>
      <c r="D59" s="31">
        <f>F57</f>
        <v>11713651643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40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41</v>
      </c>
      <c r="C61" s="35"/>
      <c r="D61" s="33">
        <f>SUM(D62:D64)</f>
        <v>7435156593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42</v>
      </c>
      <c r="C62" s="35"/>
      <c r="D62" s="24">
        <f>F8</f>
        <v>6202688438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43</v>
      </c>
      <c r="C63" s="35"/>
      <c r="D63" s="24">
        <f>F18</f>
        <v>-297337920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44</v>
      </c>
      <c r="C64" s="35"/>
      <c r="D64" s="24">
        <f>F51</f>
        <v>1529806075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2" t="s">
        <v>70</v>
      </c>
      <c r="C65" s="35"/>
      <c r="D65" s="33">
        <v>709989503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20.25" hidden="1" customHeight="1" thickBot="1" x14ac:dyDescent="0.3">
      <c r="A66" s="35"/>
      <c r="B66" s="32" t="s">
        <v>80</v>
      </c>
      <c r="C66" s="35"/>
      <c r="D66" s="33">
        <v>1693116627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hidden="1" thickBot="1" x14ac:dyDescent="0.3">
      <c r="A67" s="35"/>
      <c r="B67" s="34" t="s">
        <v>45</v>
      </c>
      <c r="C67" s="35"/>
      <c r="D67" s="31">
        <v>105351848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72" t="s">
        <v>123</v>
      </c>
      <c r="E68" s="73"/>
      <c r="F68" s="74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58" t="s">
        <v>107</v>
      </c>
      <c r="B69" s="59"/>
      <c r="C69" s="59"/>
      <c r="D69" s="59"/>
      <c r="E69" s="59"/>
      <c r="F69" s="60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customHeight="1" thickBot="1" x14ac:dyDescent="0.3">
      <c r="A72" s="58" t="s">
        <v>86</v>
      </c>
      <c r="B72" s="59"/>
      <c r="C72" s="59"/>
      <c r="D72" s="59"/>
      <c r="E72" s="59"/>
      <c r="F72" s="60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  <row r="1005" spans="1:26" ht="16.5" thickBot="1" x14ac:dyDescent="0.3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</row>
  </sheetData>
  <sheetProtection password="969B" sheet="1" objects="1" scenarios="1" selectLockedCells="1" selectUnlockedCells="1"/>
  <mergeCells count="8">
    <mergeCell ref="A69:F69"/>
    <mergeCell ref="A72:F72"/>
    <mergeCell ref="A1:C1"/>
    <mergeCell ref="A2:C2"/>
    <mergeCell ref="A4:F4"/>
    <mergeCell ref="A5:F5"/>
    <mergeCell ref="A57:B57"/>
    <mergeCell ref="D68:F68"/>
  </mergeCells>
  <pageMargins left="0.25" right="0.25" top="0.25" bottom="0.25" header="0.3" footer="0.3"/>
  <pageSetup paperSize="9" scale="7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005"/>
  <sheetViews>
    <sheetView topLeftCell="A20" workbookViewId="0">
      <selection activeCell="F29" sqref="F29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119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6202688438</v>
      </c>
      <c r="D8" s="5">
        <f t="shared" si="0"/>
        <v>0</v>
      </c>
      <c r="E8" s="5">
        <f>E9+E14</f>
        <v>803088151</v>
      </c>
      <c r="F8" s="5">
        <f>F9+F14</f>
        <v>5399600287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>SUM(C10:C13)</f>
        <v>5468865425</v>
      </c>
      <c r="D9" s="9">
        <f t="shared" ref="D9:E9" si="1">SUM(D10:D13)</f>
        <v>0</v>
      </c>
      <c r="E9" s="9">
        <f t="shared" si="1"/>
        <v>803088151</v>
      </c>
      <c r="F9" s="8">
        <f>SUM(F10:F13)</f>
        <v>4665777274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T10,22  '!F10</f>
        <v>3599021661</v>
      </c>
      <c r="D10" s="13"/>
      <c r="E10" s="12">
        <v>781836494</v>
      </c>
      <c r="F10" s="14">
        <f>C10+D10-E10</f>
        <v>2817185167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T10,22  '!F11</f>
        <v>0</v>
      </c>
      <c r="D11" s="15"/>
      <c r="E11" s="12"/>
      <c r="F11" s="14">
        <f t="shared" ref="F11:F13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T10,22  '!F12</f>
        <v>1869843764</v>
      </c>
      <c r="D12" s="13"/>
      <c r="E12" s="12">
        <v>21251657</v>
      </c>
      <c r="F12" s="14">
        <f t="shared" si="2"/>
        <v>1848592107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T10,22  '!F13</f>
        <v>0</v>
      </c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T10,22  '!F14</f>
        <v>733823013</v>
      </c>
      <c r="D14" s="16">
        <f>SUM(D15:D17)</f>
        <v>0</v>
      </c>
      <c r="E14" s="17">
        <v>0</v>
      </c>
      <c r="F14" s="8">
        <f>SUM(F15:F17)</f>
        <v>733823013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T10,22  '!F15</f>
        <v>199933013</v>
      </c>
      <c r="D15" s="13"/>
      <c r="E15" s="12"/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T10,22  '!F16</f>
        <v>10000000</v>
      </c>
      <c r="D16" s="13"/>
      <c r="E16" s="15"/>
      <c r="F16" s="12">
        <f t="shared" ref="F16:F17" si="3"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32.25" thickBot="1" x14ac:dyDescent="0.3">
      <c r="A17" s="6"/>
      <c r="B17" s="11" t="s">
        <v>117</v>
      </c>
      <c r="C17" s="12">
        <f>'CK T10,22  '!F17</f>
        <v>523890000</v>
      </c>
      <c r="D17" s="13"/>
      <c r="E17" s="15"/>
      <c r="F17" s="12">
        <f t="shared" si="3"/>
        <v>523890000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T10,22  '!F18</f>
        <v>-297337920</v>
      </c>
      <c r="D18" s="8">
        <f t="shared" ref="D18:E18" si="4">SUM(D19:D20)</f>
        <v>199980000</v>
      </c>
      <c r="E18" s="8">
        <f t="shared" si="4"/>
        <v>46125969</v>
      </c>
      <c r="F18" s="8">
        <f>SUM(F19:F20)</f>
        <v>-143483889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T10,22  '!F19</f>
        <v>-297337920</v>
      </c>
      <c r="D19" s="40">
        <v>199980000</v>
      </c>
      <c r="E19" s="40">
        <v>46125969</v>
      </c>
      <c r="F19" s="21">
        <f>C19+D19-E19</f>
        <v>-143483889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T10,22  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12">
        <f>'CK T10,22  '!F21</f>
        <v>1740544669</v>
      </c>
      <c r="D21" s="22">
        <f t="shared" ref="D21:E21" si="5">SUM(D22:D33)</f>
        <v>949903000</v>
      </c>
      <c r="E21" s="22">
        <f t="shared" si="5"/>
        <v>1433410591</v>
      </c>
      <c r="F21" s="22">
        <f>SUM(F22:F35)</f>
        <v>1249542237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T10,22  '!F22</f>
        <v>314484093</v>
      </c>
      <c r="D22" s="41">
        <v>280710000</v>
      </c>
      <c r="E22" s="41">
        <v>290720345</v>
      </c>
      <c r="F22" s="23">
        <f>C22+D22-E22</f>
        <v>304473748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T10,22  '!F23</f>
        <v>279174451</v>
      </c>
      <c r="D23" s="41"/>
      <c r="E23" s="41"/>
      <c r="F23" s="23">
        <f t="shared" ref="F23:F35" si="6">C23+D23-E23</f>
        <v>279174451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T10,22  '!F24</f>
        <v>34560500</v>
      </c>
      <c r="D24" s="41"/>
      <c r="E24" s="41">
        <v>7200000</v>
      </c>
      <c r="F24" s="23">
        <f t="shared" si="6"/>
        <v>27360500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T10,22  '!F25</f>
        <v>18917107</v>
      </c>
      <c r="D25" s="41">
        <v>26480000</v>
      </c>
      <c r="E25" s="41">
        <v>22432000</v>
      </c>
      <c r="F25" s="23">
        <f t="shared" si="6"/>
        <v>22965107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T10,22  '!F26</f>
        <v>229257922</v>
      </c>
      <c r="D26" s="41">
        <v>216750000</v>
      </c>
      <c r="E26" s="41">
        <v>316954860</v>
      </c>
      <c r="F26" s="23">
        <f t="shared" si="6"/>
        <v>129053062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T10,22  '!F27</f>
        <v>163928035</v>
      </c>
      <c r="D27" s="41">
        <v>23550000</v>
      </c>
      <c r="E27" s="41">
        <v>123982000</v>
      </c>
      <c r="F27" s="23">
        <f t="shared" si="6"/>
        <v>63496035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T10,22  '!F28</f>
        <v>310519006</v>
      </c>
      <c r="D28" s="41">
        <v>323100000</v>
      </c>
      <c r="E28" s="41">
        <v>567560012</v>
      </c>
      <c r="F28" s="23">
        <f>C28+D28-E28</f>
        <v>66058994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T10,22  '!F29</f>
        <v>48760287</v>
      </c>
      <c r="D29" s="41">
        <v>43308000</v>
      </c>
      <c r="E29" s="41">
        <v>78481738</v>
      </c>
      <c r="F29" s="23">
        <f t="shared" si="6"/>
        <v>13586549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T10,22  '!F30</f>
        <v>68272334</v>
      </c>
      <c r="D30" s="41">
        <v>8925000</v>
      </c>
      <c r="E30" s="41"/>
      <c r="F30" s="23">
        <f t="shared" si="6"/>
        <v>77197334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T10,22  '!F31</f>
        <v>61670733</v>
      </c>
      <c r="D31" s="41">
        <v>27080000</v>
      </c>
      <c r="E31" s="41">
        <v>24556036</v>
      </c>
      <c r="F31" s="23">
        <f t="shared" si="6"/>
        <v>64194697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T10,22  '!F32</f>
        <v>15985484</v>
      </c>
      <c r="D32" s="41"/>
      <c r="E32" s="23">
        <v>623600</v>
      </c>
      <c r="F32" s="23">
        <f t="shared" si="6"/>
        <v>15361884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T10,22  '!F33</f>
        <v>187065098</v>
      </c>
      <c r="D33" s="40"/>
      <c r="E33" s="40">
        <v>900000</v>
      </c>
      <c r="F33" s="23">
        <f t="shared" si="6"/>
        <v>186165098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T10,22  '!F34</f>
        <v>0</v>
      </c>
      <c r="D34" s="40"/>
      <c r="E34" s="40"/>
      <c r="F34" s="23">
        <f t="shared" si="6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T10,22  '!F35</f>
        <v>7949619</v>
      </c>
      <c r="D35" s="40"/>
      <c r="E35" s="40">
        <v>7494841</v>
      </c>
      <c r="F35" s="23">
        <f t="shared" si="6"/>
        <v>454778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12">
        <f>'CK T10,22  '!F36</f>
        <v>2537950381</v>
      </c>
      <c r="D36" s="25"/>
      <c r="E36" s="25"/>
      <c r="F36" s="26">
        <f>SUM(F37:F47)</f>
        <v>2705924327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T10,22  '!F37</f>
        <v>805743669</v>
      </c>
      <c r="D37" s="41">
        <v>947990000</v>
      </c>
      <c r="E37" s="41">
        <v>836142154</v>
      </c>
      <c r="F37" s="23">
        <f>C37+D37-E37</f>
        <v>917591515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T10,22  '!F38</f>
        <v>24671977</v>
      </c>
      <c r="D38" s="41">
        <v>16236000</v>
      </c>
      <c r="E38" s="41">
        <v>20412000</v>
      </c>
      <c r="F38" s="23">
        <f t="shared" ref="F38:F50" si="7">C38+D38-E38</f>
        <v>20495977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T10,22  '!F39</f>
        <v>21356510</v>
      </c>
      <c r="D39" s="41">
        <v>3084000</v>
      </c>
      <c r="E39" s="41">
        <v>3978000</v>
      </c>
      <c r="F39" s="23">
        <f t="shared" si="7"/>
        <v>20462510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T10,22  '!F40</f>
        <v>1000678051</v>
      </c>
      <c r="D40" s="41">
        <v>115460100</v>
      </c>
      <c r="E40" s="23"/>
      <c r="F40" s="23">
        <f t="shared" si="7"/>
        <v>1116138151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T10,22  '!F41</f>
        <v>98826700</v>
      </c>
      <c r="D41" s="41">
        <v>9630000</v>
      </c>
      <c r="E41" s="41"/>
      <c r="F41" s="23">
        <f t="shared" si="7"/>
        <v>108456700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T10,22  '!F42</f>
        <v>250000</v>
      </c>
      <c r="D42" s="41">
        <v>18250000</v>
      </c>
      <c r="E42" s="41">
        <v>21400000</v>
      </c>
      <c r="F42" s="23">
        <f t="shared" si="7"/>
        <v>-2900000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T10,22  '!F43</f>
        <v>38391474</v>
      </c>
      <c r="D43" s="41">
        <v>289826200</v>
      </c>
      <c r="E43" s="41">
        <v>289826200</v>
      </c>
      <c r="F43" s="23">
        <f t="shared" si="7"/>
        <v>38391474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T10,22  '!F44</f>
        <v>104112000</v>
      </c>
      <c r="D44" s="41">
        <v>14956000</v>
      </c>
      <c r="E44" s="41"/>
      <c r="F44" s="23">
        <f t="shared" si="7"/>
        <v>119068000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T10,22  '!F45</f>
        <v>277520000</v>
      </c>
      <c r="D45" s="23">
        <v>165760000</v>
      </c>
      <c r="E45" s="41">
        <v>264800000</v>
      </c>
      <c r="F45" s="23">
        <f t="shared" si="7"/>
        <v>178480000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T10,22  '!F46</f>
        <v>100000</v>
      </c>
      <c r="D46" s="23">
        <v>14000000</v>
      </c>
      <c r="E46" s="41">
        <v>13560000</v>
      </c>
      <c r="F46" s="23">
        <f t="shared" si="7"/>
        <v>540000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T10,22  '!F47</f>
        <v>166300000</v>
      </c>
      <c r="D47" s="23">
        <v>22900000</v>
      </c>
      <c r="E47" s="41"/>
      <c r="F47" s="23">
        <f t="shared" si="7"/>
        <v>189200000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T10,22  '!F48</f>
        <v>39340200</v>
      </c>
      <c r="D48" s="23"/>
      <c r="E48" s="41">
        <v>39500200</v>
      </c>
      <c r="F48" s="23">
        <f t="shared" si="7"/>
        <v>-160000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T10,22  '!F49</f>
        <v>830865000</v>
      </c>
      <c r="D49" s="23">
        <v>127500000</v>
      </c>
      <c r="E49" s="41"/>
      <c r="F49" s="23">
        <f t="shared" si="7"/>
        <v>958365000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14</v>
      </c>
      <c r="B50" s="19" t="s">
        <v>118</v>
      </c>
      <c r="C50" s="12">
        <f>'CK T10,22  '!F50</f>
        <v>201600000</v>
      </c>
      <c r="D50" s="23">
        <v>119200000</v>
      </c>
      <c r="E50" s="41">
        <v>201600000</v>
      </c>
      <c r="F50" s="23">
        <f t="shared" si="7"/>
        <v>119200000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3" t="s">
        <v>32</v>
      </c>
      <c r="B51" s="4" t="s">
        <v>33</v>
      </c>
      <c r="C51" s="12">
        <f>'CK T10,22  '!F51</f>
        <v>1529806075</v>
      </c>
      <c r="D51" s="40"/>
      <c r="E51" s="40"/>
      <c r="F51" s="26">
        <f>SUM(F52:F55)</f>
        <v>1490028009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1</v>
      </c>
      <c r="B52" s="19" t="s">
        <v>34</v>
      </c>
      <c r="C52" s="12">
        <f>'CK T10,22  '!F52</f>
        <v>156256716</v>
      </c>
      <c r="D52" s="40">
        <v>14541934</v>
      </c>
      <c r="E52" s="40">
        <v>16920000</v>
      </c>
      <c r="F52" s="21">
        <f>C52+D52-E52</f>
        <v>153878650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2</v>
      </c>
      <c r="B53" s="19" t="s">
        <v>35</v>
      </c>
      <c r="C53" s="12">
        <f>'CK T10,22  '!F53</f>
        <v>847123082</v>
      </c>
      <c r="D53" s="40"/>
      <c r="E53" s="40">
        <v>37400000</v>
      </c>
      <c r="F53" s="21">
        <f t="shared" ref="F53:F55" si="8">C53+D53-E53</f>
        <v>809723082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3</v>
      </c>
      <c r="B54" s="19" t="s">
        <v>36</v>
      </c>
      <c r="C54" s="12">
        <f>'CK T10,22  '!F54</f>
        <v>147208175</v>
      </c>
      <c r="D54" s="40"/>
      <c r="E54" s="40"/>
      <c r="F54" s="21">
        <f t="shared" si="8"/>
        <v>147208175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20">
        <v>4</v>
      </c>
      <c r="B55" s="19" t="s">
        <v>37</v>
      </c>
      <c r="C55" s="12">
        <f>'CK T10,22  '!F55</f>
        <v>379218102</v>
      </c>
      <c r="D55" s="41"/>
      <c r="E55" s="41"/>
      <c r="F55" s="21">
        <f t="shared" si="8"/>
        <v>379218102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43"/>
      <c r="B56" s="44"/>
      <c r="C56" s="12" t="str">
        <f>'CK T10,22  '!F56</f>
        <v>-</v>
      </c>
      <c r="D56" s="44"/>
      <c r="E56" s="44"/>
      <c r="F56" s="27" t="s">
        <v>10</v>
      </c>
      <c r="G56" s="35"/>
      <c r="H56" s="35"/>
      <c r="I56" s="39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70" t="s">
        <v>38</v>
      </c>
      <c r="B57" s="75"/>
      <c r="C57" s="28">
        <f>'CK T3,22 '!F55</f>
        <v>18536126054</v>
      </c>
      <c r="D57" s="29">
        <f t="shared" ref="D57:F57" si="9">D8+D18+D21+D36+D51</f>
        <v>1149883000</v>
      </c>
      <c r="E57" s="30">
        <f t="shared" si="9"/>
        <v>2282624711</v>
      </c>
      <c r="F57" s="30">
        <f t="shared" si="9"/>
        <v>10701610971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thickBot="1" x14ac:dyDescent="0.3">
      <c r="A58" s="35"/>
      <c r="B58" s="35"/>
      <c r="C58" s="4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5" t="s">
        <v>39</v>
      </c>
      <c r="C59" s="35"/>
      <c r="D59" s="31">
        <f>F57</f>
        <v>10701610971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40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41</v>
      </c>
      <c r="C61" s="35"/>
      <c r="D61" s="33">
        <f>SUM(D62:D64)</f>
        <v>6746144407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42</v>
      </c>
      <c r="C62" s="35"/>
      <c r="D62" s="24">
        <f>F8</f>
        <v>5399600287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43</v>
      </c>
      <c r="C63" s="35"/>
      <c r="D63" s="24">
        <f>F18</f>
        <v>-143483889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44</v>
      </c>
      <c r="C64" s="35"/>
      <c r="D64" s="24">
        <f>F51</f>
        <v>1490028009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2" t="s">
        <v>70</v>
      </c>
      <c r="C65" s="35"/>
      <c r="D65" s="33">
        <v>709989503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20.25" hidden="1" customHeight="1" thickBot="1" x14ac:dyDescent="0.3">
      <c r="A66" s="35"/>
      <c r="B66" s="32" t="s">
        <v>80</v>
      </c>
      <c r="C66" s="35"/>
      <c r="D66" s="33">
        <v>1693116627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hidden="1" thickBot="1" x14ac:dyDescent="0.3">
      <c r="A67" s="35"/>
      <c r="B67" s="34" t="s">
        <v>45</v>
      </c>
      <c r="C67" s="35"/>
      <c r="D67" s="31">
        <v>105351848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72" t="s">
        <v>122</v>
      </c>
      <c r="E68" s="73"/>
      <c r="F68" s="74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58" t="s">
        <v>107</v>
      </c>
      <c r="B69" s="59"/>
      <c r="C69" s="59"/>
      <c r="D69" s="59"/>
      <c r="E69" s="59"/>
      <c r="F69" s="60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customHeight="1" thickBot="1" x14ac:dyDescent="0.3">
      <c r="A72" s="58" t="s">
        <v>86</v>
      </c>
      <c r="B72" s="59"/>
      <c r="C72" s="59"/>
      <c r="D72" s="59"/>
      <c r="E72" s="59"/>
      <c r="F72" s="60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  <row r="1005" spans="1:26" ht="16.5" thickBot="1" x14ac:dyDescent="0.3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</row>
  </sheetData>
  <sheetProtection password="969B" sheet="1" objects="1" scenarios="1" selectLockedCells="1" selectUnlockedCells="1"/>
  <mergeCells count="8">
    <mergeCell ref="A69:F69"/>
    <mergeCell ref="A72:F72"/>
    <mergeCell ref="A1:C1"/>
    <mergeCell ref="A2:C2"/>
    <mergeCell ref="A4:F4"/>
    <mergeCell ref="A5:F5"/>
    <mergeCell ref="A57:B57"/>
    <mergeCell ref="D68:F68"/>
  </mergeCells>
  <pageMargins left="0.25" right="0.25" top="0.25" bottom="0.25" header="0.3" footer="0.3"/>
  <pageSetup paperSize="9" scale="7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005"/>
  <sheetViews>
    <sheetView workbookViewId="0">
      <selection activeCell="B27" sqref="B27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120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5399600287</v>
      </c>
      <c r="D8" s="5">
        <f t="shared" si="0"/>
        <v>0</v>
      </c>
      <c r="E8" s="5">
        <f>E9+E14</f>
        <v>3680183359</v>
      </c>
      <c r="F8" s="5">
        <f>F9+F14</f>
        <v>1106984665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>SUM(C10:C13)</f>
        <v>4665777274</v>
      </c>
      <c r="D9" s="9">
        <f t="shared" ref="D9:E9" si="1">SUM(D10:D13)</f>
        <v>0</v>
      </c>
      <c r="E9" s="9">
        <f t="shared" si="1"/>
        <v>3680183359</v>
      </c>
      <c r="F9" s="8">
        <f>SUM(F10:F13)</f>
        <v>985593915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T11.22'!F10</f>
        <v>2817185167</v>
      </c>
      <c r="D10" s="13"/>
      <c r="E10" s="12">
        <v>2489866230</v>
      </c>
      <c r="F10" s="14">
        <f>C10+D10-E10</f>
        <v>327318937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T11.22'!F11</f>
        <v>0</v>
      </c>
      <c r="D11" s="15"/>
      <c r="E11" s="12"/>
      <c r="F11" s="14">
        <f t="shared" ref="F11:F13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T11.22'!F12</f>
        <v>1848592107</v>
      </c>
      <c r="D12" s="13"/>
      <c r="E12" s="12">
        <v>1190317129</v>
      </c>
      <c r="F12" s="14">
        <f t="shared" si="2"/>
        <v>658274978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T11.22'!F13</f>
        <v>0</v>
      </c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T11.22'!F14</f>
        <v>733823013</v>
      </c>
      <c r="D14" s="16">
        <f>SUM(D15:D17)</f>
        <v>0</v>
      </c>
      <c r="E14" s="17">
        <v>0</v>
      </c>
      <c r="F14" s="8">
        <f>SUM(F15:F17)</f>
        <v>121390750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T11.22'!F15</f>
        <v>199933013</v>
      </c>
      <c r="D15" s="13"/>
      <c r="E15" s="12">
        <v>88542363</v>
      </c>
      <c r="F15" s="12">
        <f>C15+D15-E15</f>
        <v>111390650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T11.22'!F16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32.25" thickBot="1" x14ac:dyDescent="0.3">
      <c r="A17" s="6"/>
      <c r="B17" s="11" t="s">
        <v>117</v>
      </c>
      <c r="C17" s="12">
        <f>'CK T11.22'!F17</f>
        <v>523890000</v>
      </c>
      <c r="D17" s="13"/>
      <c r="E17" s="12">
        <f>612432263-E15</f>
        <v>523889900</v>
      </c>
      <c r="F17" s="12">
        <f>C17+D17-E17</f>
        <v>100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T11.22'!F18</f>
        <v>-143483889</v>
      </c>
      <c r="D18" s="8">
        <f t="shared" ref="D18:E18" si="3">SUM(D19:D20)</f>
        <v>1305960000</v>
      </c>
      <c r="E18" s="8">
        <f t="shared" si="3"/>
        <v>91364234</v>
      </c>
      <c r="F18" s="8">
        <f>SUM(F19:F20)</f>
        <v>1071111877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T11.22'!F19</f>
        <v>-143483889</v>
      </c>
      <c r="D19" s="40">
        <v>1305960000</v>
      </c>
      <c r="E19" s="40">
        <v>91364234</v>
      </c>
      <c r="F19" s="21">
        <f>C19+D19-E19</f>
        <v>1071111877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T11.22'!F20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12">
        <f>'CK T11.22'!F21</f>
        <v>1249542237</v>
      </c>
      <c r="D21" s="22">
        <f t="shared" ref="D21:E21" si="4">SUM(D22:D33)</f>
        <v>815529138</v>
      </c>
      <c r="E21" s="22">
        <f t="shared" si="4"/>
        <v>1260978425</v>
      </c>
      <c r="F21" s="22">
        <f>SUM(F22:F35)</f>
        <v>804092950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57" t="s">
        <v>51</v>
      </c>
      <c r="C22" s="12">
        <f>'CK T11.22'!F22</f>
        <v>304473748</v>
      </c>
      <c r="D22" s="41">
        <v>241290000</v>
      </c>
      <c r="E22" s="41">
        <v>501258062</v>
      </c>
      <c r="F22" s="23">
        <f>C22+D22-E22</f>
        <v>44505686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T11.22'!F23</f>
        <v>279174451</v>
      </c>
      <c r="D23" s="41"/>
      <c r="E23" s="41"/>
      <c r="F23" s="23">
        <f t="shared" ref="F23:F35" si="5">C23+D23-E23</f>
        <v>279174451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T11.22'!F24</f>
        <v>27360500</v>
      </c>
      <c r="D24" s="41"/>
      <c r="E24" s="41">
        <v>2400000</v>
      </c>
      <c r="F24" s="23">
        <f t="shared" si="5"/>
        <v>24960500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57" t="s">
        <v>54</v>
      </c>
      <c r="C25" s="12">
        <f>'CK T11.22'!F25</f>
        <v>22965107</v>
      </c>
      <c r="D25" s="41">
        <v>16624000</v>
      </c>
      <c r="E25" s="41">
        <v>12856000</v>
      </c>
      <c r="F25" s="23">
        <f t="shared" si="5"/>
        <v>26733107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57" t="s">
        <v>24</v>
      </c>
      <c r="C26" s="12">
        <f>'CK T11.22'!F26</f>
        <v>129053062</v>
      </c>
      <c r="D26" s="41">
        <v>179850000</v>
      </c>
      <c r="E26" s="41">
        <v>272673388</v>
      </c>
      <c r="F26" s="23">
        <f t="shared" si="5"/>
        <v>36229674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57" t="s">
        <v>25</v>
      </c>
      <c r="C27" s="12">
        <f>'CK T11.22'!F27</f>
        <v>63496035</v>
      </c>
      <c r="D27" s="41">
        <v>1950000</v>
      </c>
      <c r="E27" s="41">
        <v>26730000</v>
      </c>
      <c r="F27" s="23">
        <f t="shared" si="5"/>
        <v>38716035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57" t="s">
        <v>50</v>
      </c>
      <c r="C28" s="12">
        <f>'CK T11.22'!F28</f>
        <v>66058994</v>
      </c>
      <c r="D28" s="41">
        <v>281675000</v>
      </c>
      <c r="E28" s="41">
        <v>290422603</v>
      </c>
      <c r="F28" s="23">
        <f>C28+D28-E28</f>
        <v>57311391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T11.22'!F29</f>
        <v>13586549</v>
      </c>
      <c r="D29" s="41">
        <v>36900000</v>
      </c>
      <c r="E29" s="41">
        <v>50453284</v>
      </c>
      <c r="F29" s="23">
        <f t="shared" si="5"/>
        <v>33265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T11.22'!F30</f>
        <v>77197334</v>
      </c>
      <c r="D30" s="41">
        <v>2310000</v>
      </c>
      <c r="E30" s="41">
        <v>29000000</v>
      </c>
      <c r="F30" s="23">
        <f t="shared" si="5"/>
        <v>50507334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T11.22'!F31</f>
        <v>64194697</v>
      </c>
      <c r="D31" s="41">
        <v>23240000</v>
      </c>
      <c r="E31" s="41">
        <v>36982088</v>
      </c>
      <c r="F31" s="23">
        <f t="shared" si="5"/>
        <v>50452609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T11.22'!F32</f>
        <v>15361884</v>
      </c>
      <c r="D32" s="41">
        <v>31631000</v>
      </c>
      <c r="E32" s="23"/>
      <c r="F32" s="23">
        <f t="shared" si="5"/>
        <v>46992884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T11.22'!F33</f>
        <v>186165098</v>
      </c>
      <c r="D33" s="40">
        <v>59138</v>
      </c>
      <c r="E33" s="40">
        <v>38203000</v>
      </c>
      <c r="F33" s="23">
        <f t="shared" si="5"/>
        <v>148021236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T11.22'!F34</f>
        <v>0</v>
      </c>
      <c r="D34" s="40">
        <v>8941500</v>
      </c>
      <c r="E34" s="40">
        <v>8941500</v>
      </c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T11.22'!F35</f>
        <v>454778</v>
      </c>
      <c r="D35" s="40"/>
      <c r="E35" s="40"/>
      <c r="F35" s="23">
        <f t="shared" si="5"/>
        <v>454778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12">
        <f>'CK T11.22'!F36</f>
        <v>2705924327</v>
      </c>
      <c r="D36" s="25"/>
      <c r="E36" s="25"/>
      <c r="F36" s="26">
        <f>SUM(F37:F47)</f>
        <v>103441409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T11.22'!F37</f>
        <v>917591515</v>
      </c>
      <c r="D37" s="41">
        <v>755340000</v>
      </c>
      <c r="E37" s="41">
        <v>1621615988</v>
      </c>
      <c r="F37" s="23">
        <f>C37+D37-E37</f>
        <v>51315527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T11.22'!F38</f>
        <v>20495977</v>
      </c>
      <c r="D38" s="41">
        <v>13956000</v>
      </c>
      <c r="E38" s="41">
        <v>39814200</v>
      </c>
      <c r="F38" s="23">
        <f t="shared" ref="F38:F50" si="6">C38+D38-E38</f>
        <v>-5362223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T11.22'!F39</f>
        <v>20462510</v>
      </c>
      <c r="D39" s="41">
        <v>684000</v>
      </c>
      <c r="E39" s="41">
        <v>13955600</v>
      </c>
      <c r="F39" s="23">
        <f t="shared" si="6"/>
        <v>7190910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T11.22'!F40</f>
        <v>1116138151</v>
      </c>
      <c r="D40" s="41">
        <v>30977100</v>
      </c>
      <c r="E40" s="23">
        <v>1126909350</v>
      </c>
      <c r="F40" s="23">
        <f t="shared" si="6"/>
        <v>20205901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T11.22'!F41</f>
        <v>108456700</v>
      </c>
      <c r="D41" s="41">
        <v>2520000</v>
      </c>
      <c r="E41" s="41">
        <v>91800000</v>
      </c>
      <c r="F41" s="23">
        <f t="shared" si="6"/>
        <v>19176700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T11.22'!F42</f>
        <v>-2900000</v>
      </c>
      <c r="D42" s="41">
        <v>13500000</v>
      </c>
      <c r="E42" s="41">
        <v>14150000</v>
      </c>
      <c r="F42" s="23">
        <f t="shared" si="6"/>
        <v>-3550000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T11.22'!F43</f>
        <v>38391474</v>
      </c>
      <c r="D43" s="41"/>
      <c r="E43" s="41">
        <v>36434940</v>
      </c>
      <c r="F43" s="23">
        <f t="shared" si="6"/>
        <v>1956534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T11.22'!F44</f>
        <v>119068000</v>
      </c>
      <c r="D44" s="41">
        <v>3046000</v>
      </c>
      <c r="E44" s="41">
        <v>121785940</v>
      </c>
      <c r="F44" s="23">
        <f t="shared" si="6"/>
        <v>328060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T11.22'!F45</f>
        <v>178480000</v>
      </c>
      <c r="D45" s="23">
        <v>143360000</v>
      </c>
      <c r="E45" s="41">
        <v>309360000</v>
      </c>
      <c r="F45" s="23">
        <f t="shared" si="6"/>
        <v>12480000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T11.22'!F46</f>
        <v>540000</v>
      </c>
      <c r="D46" s="23">
        <v>7960000</v>
      </c>
      <c r="E46" s="41">
        <v>7800000</v>
      </c>
      <c r="F46" s="23">
        <f t="shared" si="6"/>
        <v>700000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T11.22'!F47</f>
        <v>189200000</v>
      </c>
      <c r="D47" s="23">
        <v>4400000</v>
      </c>
      <c r="E47" s="41">
        <v>194600000</v>
      </c>
      <c r="F47" s="23">
        <f t="shared" si="6"/>
        <v>-1000000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T11.22'!F48</f>
        <v>-160000</v>
      </c>
      <c r="D48" s="23"/>
      <c r="E48" s="41"/>
      <c r="F48" s="23">
        <f t="shared" si="6"/>
        <v>-160000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T11.22'!F49</f>
        <v>958365000</v>
      </c>
      <c r="D49" s="23">
        <v>32300000</v>
      </c>
      <c r="E49" s="41">
        <v>959740000</v>
      </c>
      <c r="F49" s="23">
        <f t="shared" si="6"/>
        <v>30925000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14</v>
      </c>
      <c r="B50" s="19" t="s">
        <v>118</v>
      </c>
      <c r="C50" s="12">
        <f>'CK T11.22'!F50</f>
        <v>119200000</v>
      </c>
      <c r="D50" s="23">
        <v>107200000</v>
      </c>
      <c r="E50" s="41">
        <v>226400000</v>
      </c>
      <c r="F50" s="23">
        <f t="shared" si="6"/>
        <v>0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3" t="s">
        <v>32</v>
      </c>
      <c r="B51" s="4" t="s">
        <v>33</v>
      </c>
      <c r="C51" s="12">
        <f>'CK T11.22'!F51</f>
        <v>1490028009</v>
      </c>
      <c r="D51" s="40"/>
      <c r="E51" s="40"/>
      <c r="F51" s="26">
        <f>SUM(F52:F55)</f>
        <v>1826651509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1</v>
      </c>
      <c r="B52" s="19" t="s">
        <v>34</v>
      </c>
      <c r="C52" s="12">
        <f>'CK T11.22'!F52</f>
        <v>153878650</v>
      </c>
      <c r="D52" s="40">
        <v>150000000</v>
      </c>
      <c r="E52" s="40">
        <v>12100000</v>
      </c>
      <c r="F52" s="21">
        <f>C52+D52-E52</f>
        <v>291778650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2</v>
      </c>
      <c r="B53" s="19" t="s">
        <v>35</v>
      </c>
      <c r="C53" s="12">
        <f>'CK T11.22'!F53</f>
        <v>809723082</v>
      </c>
      <c r="D53" s="40">
        <v>285000000</v>
      </c>
      <c r="E53" s="40">
        <v>86276500</v>
      </c>
      <c r="F53" s="21">
        <f t="shared" ref="F53:F55" si="7">C53+D53-E53</f>
        <v>1008446582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3</v>
      </c>
      <c r="B54" s="19" t="s">
        <v>36</v>
      </c>
      <c r="C54" s="12">
        <f>'CK T11.22'!F54</f>
        <v>147208175</v>
      </c>
      <c r="D54" s="40">
        <v>500000000</v>
      </c>
      <c r="E54" s="40">
        <v>500000000</v>
      </c>
      <c r="F54" s="21">
        <f t="shared" si="7"/>
        <v>147208175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20">
        <v>4</v>
      </c>
      <c r="B55" s="19" t="s">
        <v>37</v>
      </c>
      <c r="C55" s="12">
        <f>'CK T11.22'!F55</f>
        <v>379218102</v>
      </c>
      <c r="D55" s="41"/>
      <c r="E55" s="41"/>
      <c r="F55" s="21">
        <f t="shared" si="7"/>
        <v>379218102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43"/>
      <c r="B56" s="44"/>
      <c r="C56" s="12" t="str">
        <f>'CK T10,22  '!F56</f>
        <v>-</v>
      </c>
      <c r="D56" s="44"/>
      <c r="E56" s="44"/>
      <c r="F56" s="27" t="s">
        <v>10</v>
      </c>
      <c r="G56" s="35"/>
      <c r="H56" s="35"/>
      <c r="I56" s="39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70" t="s">
        <v>38</v>
      </c>
      <c r="B57" s="75"/>
      <c r="C57" s="28">
        <f>'CK T3,22 '!F55</f>
        <v>18536126054</v>
      </c>
      <c r="D57" s="29">
        <f t="shared" ref="D57:F57" si="8">D8+D18+D21+D36+D51</f>
        <v>2121489138</v>
      </c>
      <c r="E57" s="30">
        <f t="shared" si="8"/>
        <v>5032526018</v>
      </c>
      <c r="F57" s="30">
        <f t="shared" si="8"/>
        <v>4912282410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thickBot="1" x14ac:dyDescent="0.3">
      <c r="A58" s="35"/>
      <c r="B58" s="35"/>
      <c r="C58" s="4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5" t="s">
        <v>39</v>
      </c>
      <c r="C59" s="35"/>
      <c r="D59" s="31">
        <f>F57</f>
        <v>4912282410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40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41</v>
      </c>
      <c r="C61" s="35"/>
      <c r="D61" s="33">
        <f>SUM(D62:D64)</f>
        <v>4004748051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42</v>
      </c>
      <c r="C62" s="35"/>
      <c r="D62" s="24">
        <f>F8</f>
        <v>1106984665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43</v>
      </c>
      <c r="C63" s="35"/>
      <c r="D63" s="24">
        <f>F18</f>
        <v>1071111877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44</v>
      </c>
      <c r="C64" s="35"/>
      <c r="D64" s="24">
        <f>F51</f>
        <v>1826651509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2" t="s">
        <v>70</v>
      </c>
      <c r="C65" s="35"/>
      <c r="D65" s="33">
        <v>709989503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20.25" hidden="1" customHeight="1" thickBot="1" x14ac:dyDescent="0.3">
      <c r="A66" s="35"/>
      <c r="B66" s="32" t="s">
        <v>80</v>
      </c>
      <c r="C66" s="35"/>
      <c r="D66" s="33">
        <v>1693116627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hidden="1" thickBot="1" x14ac:dyDescent="0.3">
      <c r="A67" s="35"/>
      <c r="B67" s="34" t="s">
        <v>45</v>
      </c>
      <c r="C67" s="35"/>
      <c r="D67" s="31">
        <v>105351848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72" t="s">
        <v>121</v>
      </c>
      <c r="E68" s="73"/>
      <c r="F68" s="74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58" t="s">
        <v>107</v>
      </c>
      <c r="B69" s="59"/>
      <c r="C69" s="59"/>
      <c r="D69" s="59"/>
      <c r="E69" s="59"/>
      <c r="F69" s="60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customHeight="1" thickBot="1" x14ac:dyDescent="0.3">
      <c r="A72" s="58" t="s">
        <v>86</v>
      </c>
      <c r="B72" s="59"/>
      <c r="C72" s="59"/>
      <c r="D72" s="59"/>
      <c r="E72" s="59"/>
      <c r="F72" s="60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  <row r="1005" spans="1:26" ht="16.5" thickBot="1" x14ac:dyDescent="0.3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</row>
  </sheetData>
  <sheetProtection password="969B" sheet="1" objects="1" scenarios="1" selectLockedCells="1" selectUnlockedCells="1"/>
  <mergeCells count="8">
    <mergeCell ref="A69:F69"/>
    <mergeCell ref="A72:F72"/>
    <mergeCell ref="A1:C1"/>
    <mergeCell ref="A2:C2"/>
    <mergeCell ref="A4:F4"/>
    <mergeCell ref="A5:F5"/>
    <mergeCell ref="A57:B57"/>
    <mergeCell ref="D68:F68"/>
  </mergeCells>
  <pageMargins left="0.25" right="0.25" top="0.25" bottom="0.25" header="0.3" footer="0.3"/>
  <pageSetup paperSize="9" scale="7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43" workbookViewId="0">
      <selection activeCell="D54" sqref="D54"/>
    </sheetView>
  </sheetViews>
  <sheetFormatPr defaultColWidth="9" defaultRowHeight="15.75" x14ac:dyDescent="0.25"/>
  <cols>
    <col min="1" max="1" width="5.7109375" style="36" customWidth="1"/>
    <col min="2" max="2" width="44" style="36" customWidth="1"/>
    <col min="3" max="3" width="18.7109375" style="36" customWidth="1"/>
    <col min="4" max="4" width="20.85546875" style="36" customWidth="1"/>
    <col min="5" max="5" width="17.5703125" style="36" customWidth="1"/>
    <col min="6" max="6" width="18.7109375" style="36" customWidth="1"/>
    <col min="7" max="7" width="12.7109375" style="36" bestFit="1" customWidth="1"/>
    <col min="8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89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11591244100</v>
      </c>
      <c r="D8" s="5">
        <f t="shared" si="0"/>
        <v>0</v>
      </c>
      <c r="E8" s="5">
        <f>E9+E14</f>
        <v>708153954</v>
      </c>
      <c r="F8" s="5">
        <f>F9+F14</f>
        <v>10883090146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10936380619</v>
      </c>
      <c r="D9" s="9">
        <f t="shared" si="1"/>
        <v>0</v>
      </c>
      <c r="E9" s="9">
        <f t="shared" si="1"/>
        <v>708153954</v>
      </c>
      <c r="F9" s="8">
        <f>SUM(F10:F13)</f>
        <v>10228226665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v>5037915952</v>
      </c>
      <c r="D10" s="13"/>
      <c r="E10" s="12">
        <v>585018399</v>
      </c>
      <c r="F10" s="14">
        <f>C10+D10-E10</f>
        <v>4452897553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v>5898464667</v>
      </c>
      <c r="D11" s="15"/>
      <c r="E11" s="12">
        <v>123135555</v>
      </c>
      <c r="F11" s="14">
        <f>C11+D11-E11</f>
        <v>5775329112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/>
      <c r="D12" s="13"/>
      <c r="E12" s="15"/>
      <c r="F12" s="14">
        <f t="shared" ref="F12:F13" si="2">C12+D12-E12</f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5"/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8">
        <v>654863481</v>
      </c>
      <c r="D14" s="16">
        <f>SUM(D15:D17)</f>
        <v>0</v>
      </c>
      <c r="E14" s="17">
        <v>0</v>
      </c>
      <c r="F14" s="8">
        <f>C14</f>
        <v>654863481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3">
        <v>0</v>
      </c>
      <c r="D15" s="13"/>
      <c r="E15" s="15">
        <v>0</v>
      </c>
      <c r="F15" s="12">
        <f>C15+D15-E15</f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3"/>
      <c r="D16" s="13"/>
      <c r="E16" s="15"/>
      <c r="F16" s="12">
        <f t="shared" ref="F16" si="3">C16+D16-E16</f>
        <v>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3">
        <v>0</v>
      </c>
      <c r="D17" s="15"/>
      <c r="E17" s="15"/>
      <c r="F17" s="12">
        <f>C17+D17-E17</f>
        <v>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8">
        <f t="shared" ref="C18:E18" si="4">SUM(C19:C20)</f>
        <v>127415461</v>
      </c>
      <c r="D18" s="8">
        <f t="shared" si="4"/>
        <v>60000</v>
      </c>
      <c r="E18" s="8">
        <f t="shared" si="4"/>
        <v>4236219</v>
      </c>
      <c r="F18" s="8">
        <f>SUM(F19:F20)</f>
        <v>123239242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48">
        <v>127415461</v>
      </c>
      <c r="D19" s="40">
        <v>60000</v>
      </c>
      <c r="E19" s="40">
        <v>4236219</v>
      </c>
      <c r="F19" s="21">
        <f>C19+D19-E19</f>
        <v>123239242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48"/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22">
        <f>SUM(C22:C33)</f>
        <v>150280977</v>
      </c>
      <c r="D21" s="22">
        <f t="shared" ref="D21:F21" si="5">SUM(D22:D33)</f>
        <v>195000</v>
      </c>
      <c r="E21" s="22">
        <f t="shared" si="5"/>
        <v>1127264</v>
      </c>
      <c r="F21" s="22">
        <f t="shared" si="5"/>
        <v>149348713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53">
        <v>10068087</v>
      </c>
      <c r="D22" s="41">
        <v>45000</v>
      </c>
      <c r="E22" s="41">
        <v>1127264</v>
      </c>
      <c r="F22" s="23">
        <f>C22+D22-E22</f>
        <v>8985823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53">
        <v>43550000</v>
      </c>
      <c r="D23" s="41"/>
      <c r="E23" s="41"/>
      <c r="F23" s="23">
        <f t="shared" ref="F23:F34" si="6">C23+D23-E23</f>
        <v>43550000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53">
        <v>4625000</v>
      </c>
      <c r="D24" s="41"/>
      <c r="E24" s="41"/>
      <c r="F24" s="23">
        <f t="shared" si="6"/>
        <v>4625000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53">
        <v>2017685</v>
      </c>
      <c r="D25" s="41"/>
      <c r="E25" s="41"/>
      <c r="F25" s="23">
        <f t="shared" si="6"/>
        <v>2017685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53">
        <v>36933519</v>
      </c>
      <c r="D26" s="41">
        <v>50000</v>
      </c>
      <c r="E26" s="41"/>
      <c r="F26" s="23">
        <f t="shared" si="6"/>
        <v>36983519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53">
        <v>502000</v>
      </c>
      <c r="D27" s="41"/>
      <c r="E27" s="41"/>
      <c r="F27" s="23">
        <f t="shared" si="6"/>
        <v>502000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53">
        <v>40227394</v>
      </c>
      <c r="D28" s="41">
        <v>75000</v>
      </c>
      <c r="E28" s="41"/>
      <c r="F28" s="23">
        <f t="shared" si="6"/>
        <v>40302394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54">
        <v>6943072</v>
      </c>
      <c r="D29" s="41">
        <v>15000</v>
      </c>
      <c r="E29" s="41"/>
      <c r="F29" s="23">
        <f t="shared" si="6"/>
        <v>6958072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54">
        <v>2071200</v>
      </c>
      <c r="D30" s="41"/>
      <c r="E30" s="41"/>
      <c r="F30" s="23">
        <f t="shared" si="6"/>
        <v>2071200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48">
        <v>3343020</v>
      </c>
      <c r="D31" s="41">
        <v>10000</v>
      </c>
      <c r="E31" s="41"/>
      <c r="F31" s="23">
        <f t="shared" si="6"/>
        <v>3353020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48"/>
      <c r="D32" s="41"/>
      <c r="E32" s="23"/>
      <c r="F32" s="23">
        <f t="shared" si="6"/>
        <v>0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48"/>
      <c r="D33" s="40"/>
      <c r="E33" s="40"/>
      <c r="F33" s="23">
        <f t="shared" si="6"/>
        <v>0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/>
      <c r="B34" s="19" t="s">
        <v>74</v>
      </c>
      <c r="C34" s="48"/>
      <c r="D34" s="40"/>
      <c r="E34" s="40"/>
      <c r="F34" s="23">
        <f t="shared" si="6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26">
        <f>SUM(C36:C46)</f>
        <v>167424691</v>
      </c>
      <c r="D35" s="26"/>
      <c r="E35" s="26"/>
      <c r="F35" s="26">
        <f>SUM(F36:F46)</f>
        <v>167562691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50">
        <v>72883584</v>
      </c>
      <c r="D36" s="41">
        <v>112000</v>
      </c>
      <c r="E36" s="41"/>
      <c r="F36" s="23">
        <f>C36+D36-E36</f>
        <v>72995584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50">
        <v>1199557</v>
      </c>
      <c r="D37" s="41">
        <v>6000</v>
      </c>
      <c r="E37" s="41"/>
      <c r="F37" s="23">
        <f t="shared" ref="F37:F46" si="7">C37+D37-E37</f>
        <v>1205557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51">
        <v>124710</v>
      </c>
      <c r="D38" s="41"/>
      <c r="E38" s="41"/>
      <c r="F38" s="23">
        <f t="shared" si="7"/>
        <v>124710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51">
        <v>4926291</v>
      </c>
      <c r="D39" s="41"/>
      <c r="E39" s="23"/>
      <c r="F39" s="23">
        <f t="shared" si="7"/>
        <v>4926291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51">
        <v>19041700</v>
      </c>
      <c r="D40" s="41"/>
      <c r="E40" s="41"/>
      <c r="F40" s="23">
        <f t="shared" si="7"/>
        <v>19041700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51">
        <v>5900000</v>
      </c>
      <c r="D41" s="41"/>
      <c r="E41" s="41"/>
      <c r="F41" s="23">
        <f t="shared" si="7"/>
        <v>5900000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51">
        <v>24258849</v>
      </c>
      <c r="D42" s="41"/>
      <c r="E42" s="41"/>
      <c r="F42" s="23">
        <f t="shared" si="7"/>
        <v>24258849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51">
        <v>950000</v>
      </c>
      <c r="D43" s="41"/>
      <c r="E43" s="41"/>
      <c r="F43" s="23">
        <f t="shared" si="7"/>
        <v>950000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51">
        <v>37620000</v>
      </c>
      <c r="D44" s="23">
        <v>20000</v>
      </c>
      <c r="E44" s="41"/>
      <c r="F44" s="23">
        <f t="shared" si="7"/>
        <v>37640000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52">
        <v>520000</v>
      </c>
      <c r="D45" s="23"/>
      <c r="E45" s="41"/>
      <c r="F45" s="23">
        <f t="shared" si="7"/>
        <v>520000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49"/>
      <c r="D46" s="23"/>
      <c r="E46" s="41"/>
      <c r="F46" s="23">
        <f t="shared" si="7"/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3" t="s">
        <v>32</v>
      </c>
      <c r="B47" s="4" t="s">
        <v>33</v>
      </c>
      <c r="C47" s="26">
        <f>SUM(C48:C51)</f>
        <v>1850748947</v>
      </c>
      <c r="D47" s="26"/>
      <c r="E47" s="26"/>
      <c r="F47" s="26">
        <f>SUM(F48:F51)</f>
        <v>1642848947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</v>
      </c>
      <c r="B48" s="19" t="s">
        <v>34</v>
      </c>
      <c r="C48" s="50">
        <v>116276716</v>
      </c>
      <c r="D48" s="40"/>
      <c r="E48" s="40"/>
      <c r="F48" s="23">
        <f>C48+D48-E48</f>
        <v>116276716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2</v>
      </c>
      <c r="B49" s="19" t="s">
        <v>35</v>
      </c>
      <c r="C49" s="50">
        <v>1032895954</v>
      </c>
      <c r="D49" s="40"/>
      <c r="E49" s="40">
        <v>207900000</v>
      </c>
      <c r="F49" s="23">
        <f t="shared" ref="F49:F51" si="8">C49+D49-E49</f>
        <v>824995954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3</v>
      </c>
      <c r="B50" s="19" t="s">
        <v>36</v>
      </c>
      <c r="C50" s="50">
        <v>142208175</v>
      </c>
      <c r="D50" s="40"/>
      <c r="E50" s="40"/>
      <c r="F50" s="23">
        <f t="shared" si="8"/>
        <v>142208175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4</v>
      </c>
      <c r="B51" s="19" t="s">
        <v>69</v>
      </c>
      <c r="C51" s="50">
        <v>559368102</v>
      </c>
      <c r="D51" s="41"/>
      <c r="E51" s="41"/>
      <c r="F51" s="23">
        <f t="shared" si="8"/>
        <v>559368102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43"/>
      <c r="B52" s="44"/>
      <c r="C52" s="47" t="s">
        <v>10</v>
      </c>
      <c r="D52" s="44"/>
      <c r="E52" s="44"/>
      <c r="F52" s="27" t="s">
        <v>10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70" t="s">
        <v>38</v>
      </c>
      <c r="B53" s="71"/>
      <c r="C53" s="30">
        <f>C47+C35+C21+C18+C8</f>
        <v>13887114176</v>
      </c>
      <c r="D53" s="30">
        <f t="shared" ref="D53:F53" si="9">D47+D35+D21+D18+D8</f>
        <v>255000</v>
      </c>
      <c r="E53" s="30">
        <f t="shared" si="9"/>
        <v>713517437</v>
      </c>
      <c r="F53" s="30">
        <f t="shared" si="9"/>
        <v>12966089739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hidden="1" thickBot="1" x14ac:dyDescent="0.3">
      <c r="A55" s="35"/>
      <c r="B55" s="35" t="s">
        <v>39</v>
      </c>
      <c r="C55" s="35"/>
      <c r="D55" s="31">
        <f>F53</f>
        <v>12966089739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hidden="1" thickBot="1" x14ac:dyDescent="0.3">
      <c r="A56" s="35"/>
      <c r="B56" s="32" t="s">
        <v>40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2" t="s">
        <v>41</v>
      </c>
      <c r="C57" s="35"/>
      <c r="D57" s="33">
        <f>SUM(D58:D63)</f>
        <v>15384766327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42</v>
      </c>
      <c r="C58" s="35"/>
      <c r="D58" s="24">
        <f>F8</f>
        <v>10883090146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43</v>
      </c>
      <c r="C59" s="35"/>
      <c r="D59" s="24">
        <v>1302786443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44</v>
      </c>
      <c r="C60" s="35"/>
      <c r="D60" s="24">
        <f>F47</f>
        <v>1642848947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70</v>
      </c>
      <c r="C61" s="35"/>
      <c r="D61" s="24">
        <v>462624829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24" hidden="1" customHeight="1" thickBot="1" x14ac:dyDescent="0.3">
      <c r="A62" s="35"/>
      <c r="B62" s="32" t="s">
        <v>77</v>
      </c>
      <c r="C62" s="35"/>
      <c r="D62" s="33">
        <v>1056604234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4" t="s">
        <v>45</v>
      </c>
      <c r="C63" s="35"/>
      <c r="D63" s="31">
        <v>36811728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thickBot="1" x14ac:dyDescent="0.3">
      <c r="A64" s="35"/>
      <c r="B64" s="35"/>
      <c r="C64" s="35"/>
      <c r="D64" s="72" t="s">
        <v>92</v>
      </c>
      <c r="E64" s="73"/>
      <c r="F64" s="74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thickBot="1" x14ac:dyDescent="0.3">
      <c r="A65" s="58" t="s">
        <v>46</v>
      </c>
      <c r="B65" s="59"/>
      <c r="C65" s="59"/>
      <c r="D65" s="59"/>
      <c r="E65" s="59"/>
      <c r="F65" s="60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61" t="s">
        <v>81</v>
      </c>
      <c r="B68" s="62"/>
      <c r="C68" s="62"/>
      <c r="D68" s="62"/>
      <c r="E68" s="62"/>
      <c r="F68" s="63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</sheetData>
  <sheetProtection password="969B" sheet="1" objects="1" scenarios="1" selectLockedCells="1" selectUnlockedCells="1"/>
  <mergeCells count="8">
    <mergeCell ref="A68:F68"/>
    <mergeCell ref="A1:C1"/>
    <mergeCell ref="A2:C2"/>
    <mergeCell ref="A4:F4"/>
    <mergeCell ref="A5:F5"/>
    <mergeCell ref="A53:B53"/>
    <mergeCell ref="D64:F64"/>
    <mergeCell ref="A65:F65"/>
  </mergeCells>
  <pageMargins left="0.25" right="0.25" top="0.25" bottom="0.25" header="0.3" footer="0.3"/>
  <pageSetup paperSize="9" scale="7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D64" sqref="D64:F64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90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10883090146</v>
      </c>
      <c r="D8" s="5">
        <f t="shared" si="0"/>
        <v>18516538</v>
      </c>
      <c r="E8" s="5">
        <f>E9+E14</f>
        <v>1443131538</v>
      </c>
      <c r="F8" s="5">
        <f>F9+F14</f>
        <v>9458475146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10228226665</v>
      </c>
      <c r="D9" s="9">
        <f t="shared" si="1"/>
        <v>18516538</v>
      </c>
      <c r="E9" s="9">
        <f t="shared" si="1"/>
        <v>1443131538</v>
      </c>
      <c r="F9" s="8">
        <f>SUM(F10:F13)</f>
        <v>8803611665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T9,21'!F10</f>
        <v>4452897553</v>
      </c>
      <c r="D10" s="13">
        <v>18516538</v>
      </c>
      <c r="E10" s="12">
        <v>583328239</v>
      </c>
      <c r="F10" s="14">
        <f>C10+D10-E10</f>
        <v>3888085852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T9,21'!F11</f>
        <v>5775329112</v>
      </c>
      <c r="D11" s="15"/>
      <c r="E11" s="12">
        <v>859803299</v>
      </c>
      <c r="F11" s="14">
        <f>C11+D11-E11</f>
        <v>4915525813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T9,21'!F12</f>
        <v>0</v>
      </c>
      <c r="D12" s="13"/>
      <c r="E12" s="12"/>
      <c r="F12" s="14">
        <f t="shared" ref="F12" si="2">C12+D12-E12</f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T9,21'!F13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T9,21'!F14</f>
        <v>654863481</v>
      </c>
      <c r="D14" s="16">
        <f>SUM(D15:D17)</f>
        <v>0</v>
      </c>
      <c r="E14" s="17">
        <v>0</v>
      </c>
      <c r="F14" s="8">
        <f>C14</f>
        <v>654863481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T9,21'!F15</f>
        <v>0</v>
      </c>
      <c r="D15" s="13"/>
      <c r="E15" s="12"/>
      <c r="F15" s="12">
        <f>C15+D15-E15</f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T9,21'!F16</f>
        <v>0</v>
      </c>
      <c r="D16" s="13"/>
      <c r="E16" s="15"/>
      <c r="F16" s="12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>
        <f>'CK T9,21'!F17</f>
        <v>0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T9,21'!F18</f>
        <v>123239242</v>
      </c>
      <c r="D18" s="8">
        <f t="shared" ref="D18:E18" si="3">SUM(D19:D20)</f>
        <v>60000</v>
      </c>
      <c r="E18" s="8">
        <f t="shared" si="3"/>
        <v>4236219</v>
      </c>
      <c r="F18" s="8">
        <f>SUM(F19:F20)</f>
        <v>119063023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T9,21'!F19</f>
        <v>123239242</v>
      </c>
      <c r="D19" s="40">
        <v>60000</v>
      </c>
      <c r="E19" s="40">
        <v>4236219</v>
      </c>
      <c r="F19" s="21">
        <f>C19+D19-E19</f>
        <v>119063023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T9,21'!F20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12">
        <f>'CK T9,21'!F21</f>
        <v>149348713</v>
      </c>
      <c r="D21" s="22">
        <f t="shared" ref="D21:F21" si="4">SUM(D22:D33)</f>
        <v>195000</v>
      </c>
      <c r="E21" s="22">
        <f t="shared" si="4"/>
        <v>1127264</v>
      </c>
      <c r="F21" s="22">
        <f t="shared" si="4"/>
        <v>148416449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T9,21'!F22</f>
        <v>8985823</v>
      </c>
      <c r="D22" s="41">
        <v>45000</v>
      </c>
      <c r="E22" s="41">
        <v>1127264</v>
      </c>
      <c r="F22" s="23">
        <f>C22+D22-E22</f>
        <v>7903559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T9,21'!F23</f>
        <v>43550000</v>
      </c>
      <c r="D23" s="41"/>
      <c r="E23" s="41"/>
      <c r="F23" s="23">
        <f t="shared" ref="F23:F34" si="5">C23+D23-E23</f>
        <v>43550000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T9,21'!F24</f>
        <v>4625000</v>
      </c>
      <c r="D24" s="41"/>
      <c r="E24" s="41"/>
      <c r="F24" s="23">
        <f t="shared" si="5"/>
        <v>4625000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T9,21'!F25</f>
        <v>2017685</v>
      </c>
      <c r="D25" s="41"/>
      <c r="E25" s="41"/>
      <c r="F25" s="23">
        <f t="shared" si="5"/>
        <v>2017685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T9,21'!F26</f>
        <v>36983519</v>
      </c>
      <c r="D26" s="41">
        <v>50000</v>
      </c>
      <c r="E26" s="41"/>
      <c r="F26" s="23">
        <f t="shared" si="5"/>
        <v>37033519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T9,21'!F27</f>
        <v>502000</v>
      </c>
      <c r="D27" s="41"/>
      <c r="E27" s="41"/>
      <c r="F27" s="23">
        <f t="shared" si="5"/>
        <v>502000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T9,21'!F28</f>
        <v>40302394</v>
      </c>
      <c r="D28" s="41">
        <v>75000</v>
      </c>
      <c r="E28" s="41"/>
      <c r="F28" s="23">
        <f t="shared" si="5"/>
        <v>40377394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T9,21'!F29</f>
        <v>6958072</v>
      </c>
      <c r="D29" s="41">
        <v>15000</v>
      </c>
      <c r="E29" s="41"/>
      <c r="F29" s="23">
        <f t="shared" si="5"/>
        <v>6973072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T9,21'!F30</f>
        <v>2071200</v>
      </c>
      <c r="D30" s="41"/>
      <c r="E30" s="41"/>
      <c r="F30" s="23">
        <f t="shared" si="5"/>
        <v>2071200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T9,21'!F31</f>
        <v>3353020</v>
      </c>
      <c r="D31" s="41">
        <v>10000</v>
      </c>
      <c r="E31" s="41"/>
      <c r="F31" s="23">
        <f t="shared" si="5"/>
        <v>3363020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T9,21'!F32</f>
        <v>0</v>
      </c>
      <c r="D32" s="41"/>
      <c r="E32" s="23"/>
      <c r="F32" s="23">
        <f t="shared" si="5"/>
        <v>0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T9,21'!F33</f>
        <v>0</v>
      </c>
      <c r="D33" s="40"/>
      <c r="E33" s="40"/>
      <c r="F33" s="23">
        <f t="shared" si="5"/>
        <v>0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T9,21'!F34</f>
        <v>0</v>
      </c>
      <c r="D34" s="40"/>
      <c r="E34" s="40"/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12">
        <f>'CK T9,21'!F35</f>
        <v>167562691</v>
      </c>
      <c r="D35" s="25"/>
      <c r="E35" s="25"/>
      <c r="F35" s="26">
        <f t="shared" ref="F35" si="6">SUM(F36:F46)</f>
        <v>932441979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12">
        <f>'CK T9,21'!F36</f>
        <v>72995584</v>
      </c>
      <c r="D36" s="41">
        <v>672000</v>
      </c>
      <c r="E36" s="41"/>
      <c r="F36" s="23">
        <f>C36+D36-E36</f>
        <v>73667584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12">
        <f>'CK T9,21'!F37</f>
        <v>1205557</v>
      </c>
      <c r="D37" s="41">
        <v>18000</v>
      </c>
      <c r="E37" s="41"/>
      <c r="F37" s="23">
        <f t="shared" ref="F37:F46" si="7">C37+D37-E37</f>
        <v>1223557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12">
        <f>'CK T9,21'!F38</f>
        <v>124710</v>
      </c>
      <c r="D38" s="41"/>
      <c r="E38" s="41"/>
      <c r="F38" s="23">
        <f t="shared" si="7"/>
        <v>124710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12">
        <f>'CK T9,21'!F39</f>
        <v>4926291</v>
      </c>
      <c r="D39" s="41">
        <v>697266360</v>
      </c>
      <c r="E39" s="23"/>
      <c r="F39" s="23">
        <f t="shared" si="7"/>
        <v>702192651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12">
        <f>'CK T9,21'!F40</f>
        <v>19041700</v>
      </c>
      <c r="D40" s="41">
        <v>56160000</v>
      </c>
      <c r="E40" s="41"/>
      <c r="F40" s="23">
        <f t="shared" si="7"/>
        <v>75201700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12">
        <f>'CK T9,21'!F41</f>
        <v>5900000</v>
      </c>
      <c r="D41" s="41"/>
      <c r="E41" s="41"/>
      <c r="F41" s="23">
        <f t="shared" si="7"/>
        <v>5900000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12">
        <f>'CK T9,21'!F42</f>
        <v>24258849</v>
      </c>
      <c r="D42" s="41">
        <v>9742928</v>
      </c>
      <c r="E42" s="41"/>
      <c r="F42" s="23">
        <f t="shared" si="7"/>
        <v>34001777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12">
        <f>'CK T9,21'!F43</f>
        <v>950000</v>
      </c>
      <c r="D43" s="41"/>
      <c r="E43" s="41"/>
      <c r="F43" s="23">
        <f t="shared" si="7"/>
        <v>950000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12">
        <f>'CK T9,21'!F44</f>
        <v>37640000</v>
      </c>
      <c r="D44" s="23">
        <v>1020000</v>
      </c>
      <c r="E44" s="41"/>
      <c r="F44" s="23">
        <f t="shared" si="7"/>
        <v>38660000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12">
        <f>'CK T9,21'!F45</f>
        <v>520000</v>
      </c>
      <c r="D45" s="23"/>
      <c r="E45" s="41"/>
      <c r="F45" s="23">
        <f t="shared" si="7"/>
        <v>520000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12">
        <f>'CK T9,21'!F46</f>
        <v>0</v>
      </c>
      <c r="D46" s="23"/>
      <c r="E46" s="41"/>
      <c r="F46" s="23">
        <f t="shared" si="7"/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3" t="s">
        <v>32</v>
      </c>
      <c r="B47" s="4" t="s">
        <v>33</v>
      </c>
      <c r="C47" s="12">
        <f>'CK T9,21'!F47</f>
        <v>1642848947</v>
      </c>
      <c r="D47" s="40"/>
      <c r="E47" s="40"/>
      <c r="F47" s="26">
        <f>SUM(F48:F51)</f>
        <v>1637448947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</v>
      </c>
      <c r="B48" s="19" t="s">
        <v>34</v>
      </c>
      <c r="C48" s="12">
        <f>'CK T9,21'!F48</f>
        <v>116276716</v>
      </c>
      <c r="D48" s="40"/>
      <c r="E48" s="40"/>
      <c r="F48" s="21">
        <f>C48+D48-E48</f>
        <v>116276716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2</v>
      </c>
      <c r="B49" s="19" t="s">
        <v>35</v>
      </c>
      <c r="C49" s="12">
        <f>'CK T9,21'!F49</f>
        <v>824995954</v>
      </c>
      <c r="D49" s="40"/>
      <c r="E49" s="40">
        <v>5400000</v>
      </c>
      <c r="F49" s="21">
        <f t="shared" ref="F49:F51" si="8">C49+D49-E49</f>
        <v>819595954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3</v>
      </c>
      <c r="B50" s="19" t="s">
        <v>36</v>
      </c>
      <c r="C50" s="12">
        <f>'CK T9,21'!F50</f>
        <v>142208175</v>
      </c>
      <c r="D50" s="40"/>
      <c r="E50" s="40"/>
      <c r="F50" s="21">
        <f t="shared" si="8"/>
        <v>142208175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4</v>
      </c>
      <c r="B51" s="19" t="s">
        <v>69</v>
      </c>
      <c r="C51" s="12">
        <f>'CK T9,21'!F51</f>
        <v>559368102</v>
      </c>
      <c r="D51" s="41"/>
      <c r="E51" s="41"/>
      <c r="F51" s="21">
        <f t="shared" si="8"/>
        <v>559368102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43"/>
      <c r="B52" s="44"/>
      <c r="C52" s="12" t="str">
        <f>'CK T9,21'!F52</f>
        <v>-</v>
      </c>
      <c r="D52" s="44"/>
      <c r="E52" s="44"/>
      <c r="F52" s="27" t="s">
        <v>10</v>
      </c>
      <c r="G52" s="35"/>
      <c r="H52" s="35"/>
      <c r="I52" s="39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70" t="s">
        <v>38</v>
      </c>
      <c r="B53" s="75"/>
      <c r="C53" s="28">
        <f>'CK T3,22 '!F55</f>
        <v>18536126054</v>
      </c>
      <c r="D53" s="29">
        <f>D8+D18+D21+D35+D47</f>
        <v>18771538</v>
      </c>
      <c r="E53" s="30">
        <f>E8+E18+E21+E35+E47</f>
        <v>1448495021</v>
      </c>
      <c r="F53" s="30">
        <f>F8+F18+F21+F35+F47</f>
        <v>12295845544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35"/>
      <c r="B54" s="35"/>
      <c r="C54" s="4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hidden="1" thickBot="1" x14ac:dyDescent="0.3">
      <c r="A55" s="35"/>
      <c r="B55" s="35" t="s">
        <v>39</v>
      </c>
      <c r="C55" s="35"/>
      <c r="D55" s="31">
        <f>F53</f>
        <v>12295845544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hidden="1" thickBot="1" x14ac:dyDescent="0.3">
      <c r="A56" s="35"/>
      <c r="B56" s="32" t="s">
        <v>40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2" t="s">
        <v>41</v>
      </c>
      <c r="C57" s="35"/>
      <c r="D57" s="33">
        <f>SUM(D58:D60)</f>
        <v>11214987116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42</v>
      </c>
      <c r="C58" s="35"/>
      <c r="D58" s="24">
        <f>F8</f>
        <v>9458475146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43</v>
      </c>
      <c r="C59" s="35"/>
      <c r="D59" s="24">
        <f>F18</f>
        <v>119063023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44</v>
      </c>
      <c r="C60" s="35"/>
      <c r="D60" s="24">
        <f>F47</f>
        <v>1637448947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70</v>
      </c>
      <c r="C61" s="35"/>
      <c r="D61" s="33">
        <v>709989503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20.25" hidden="1" customHeight="1" thickBot="1" x14ac:dyDescent="0.3">
      <c r="A62" s="35"/>
      <c r="B62" s="32" t="s">
        <v>80</v>
      </c>
      <c r="C62" s="35"/>
      <c r="D62" s="33">
        <v>1693116627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4" t="s">
        <v>45</v>
      </c>
      <c r="C63" s="35"/>
      <c r="D63" s="31">
        <v>105351848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thickBot="1" x14ac:dyDescent="0.3">
      <c r="A64" s="35"/>
      <c r="B64" s="35"/>
      <c r="C64" s="35"/>
      <c r="D64" s="72" t="s">
        <v>94</v>
      </c>
      <c r="E64" s="73"/>
      <c r="F64" s="74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thickBot="1" x14ac:dyDescent="0.3">
      <c r="A65" s="58" t="s">
        <v>46</v>
      </c>
      <c r="B65" s="59"/>
      <c r="C65" s="59"/>
      <c r="D65" s="59"/>
      <c r="E65" s="59"/>
      <c r="F65" s="60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customHeight="1" thickBot="1" x14ac:dyDescent="0.3">
      <c r="A68" s="58" t="s">
        <v>86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</sheetData>
  <sheetProtection password="969B" sheet="1" objects="1" scenarios="1" selectLockedCells="1" selectUnlockedCells="1"/>
  <mergeCells count="8">
    <mergeCell ref="A65:F65"/>
    <mergeCell ref="A68:F68"/>
    <mergeCell ref="A1:C1"/>
    <mergeCell ref="A2:C2"/>
    <mergeCell ref="A4:F4"/>
    <mergeCell ref="A5:F5"/>
    <mergeCell ref="A53:B53"/>
    <mergeCell ref="D64:F64"/>
  </mergeCells>
  <pageMargins left="0.25" right="0.25" top="0.25" bottom="0.25" header="0.3" footer="0.3"/>
  <pageSetup paperSize="9" scale="7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43" workbookViewId="0">
      <selection activeCell="D64" sqref="D64:F64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47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9458475146</v>
      </c>
      <c r="D8" s="5">
        <f t="shared" si="0"/>
        <v>0</v>
      </c>
      <c r="E8" s="5">
        <f>E9+E14</f>
        <v>734436248</v>
      </c>
      <c r="F8" s="5">
        <f>F9+F14</f>
        <v>8724038898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8803611665</v>
      </c>
      <c r="D9" s="9">
        <f t="shared" si="1"/>
        <v>0</v>
      </c>
      <c r="E9" s="9">
        <f t="shared" si="1"/>
        <v>734436248</v>
      </c>
      <c r="F9" s="8">
        <f>SUM(F10:F13)</f>
        <v>8069175417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T10,21'!F10</f>
        <v>3888085852</v>
      </c>
      <c r="D10" s="13"/>
      <c r="E10" s="12">
        <v>612447541</v>
      </c>
      <c r="F10" s="14">
        <f>C10+D10-E10</f>
        <v>3275638311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T10,21'!F11</f>
        <v>4915525813</v>
      </c>
      <c r="D11" s="15"/>
      <c r="E11" s="12">
        <v>121988707</v>
      </c>
      <c r="F11" s="14">
        <f t="shared" ref="F11:F12" si="2">C11+D11-E11</f>
        <v>4793537106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T10,21'!F12</f>
        <v>0</v>
      </c>
      <c r="D12" s="13"/>
      <c r="E12" s="12"/>
      <c r="F12" s="14">
        <f t="shared" si="2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T10,21'!F13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T10,21'!F14</f>
        <v>654863481</v>
      </c>
      <c r="D14" s="16">
        <f>SUM(D15:D17)</f>
        <v>0</v>
      </c>
      <c r="E14" s="17">
        <v>0</v>
      </c>
      <c r="F14" s="8">
        <f>C14</f>
        <v>654863481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T10,21'!F15</f>
        <v>0</v>
      </c>
      <c r="D15" s="13"/>
      <c r="E15" s="12"/>
      <c r="F15" s="12">
        <f>C15+D15-E15</f>
        <v>0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T10,21'!F16</f>
        <v>0</v>
      </c>
      <c r="D16" s="13"/>
      <c r="E16" s="15"/>
      <c r="F16" s="12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T10,21'!F17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T10,21'!F18</f>
        <v>119063023</v>
      </c>
      <c r="D18" s="8">
        <f t="shared" ref="D18:E18" si="3">SUM(D19:D20)</f>
        <v>3420000</v>
      </c>
      <c r="E18" s="8">
        <f t="shared" si="3"/>
        <v>57846754</v>
      </c>
      <c r="F18" s="8">
        <f>SUM(F19:F20)</f>
        <v>64636269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T10,21'!F19</f>
        <v>119063023</v>
      </c>
      <c r="D19" s="40">
        <v>3420000</v>
      </c>
      <c r="E19" s="40">
        <v>57846754</v>
      </c>
      <c r="F19" s="21">
        <f>C19+D19-E19</f>
        <v>64636269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T10,21'!F20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12">
        <f>'CK T10,21'!F21</f>
        <v>148416449</v>
      </c>
      <c r="D21" s="22">
        <f t="shared" ref="D21:F21" si="4">SUM(D22:D33)</f>
        <v>7307294</v>
      </c>
      <c r="E21" s="22">
        <f t="shared" si="4"/>
        <v>5404430</v>
      </c>
      <c r="F21" s="22">
        <f t="shared" si="4"/>
        <v>150319313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T10,21'!F22</f>
        <v>7903559</v>
      </c>
      <c r="D22" s="41">
        <v>990000</v>
      </c>
      <c r="E22" s="41">
        <v>5404430</v>
      </c>
      <c r="F22" s="23">
        <f>C22+D22-E22</f>
        <v>3489129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T10,21'!F23</f>
        <v>43550000</v>
      </c>
      <c r="D23" s="41"/>
      <c r="E23" s="41"/>
      <c r="F23" s="23">
        <f t="shared" ref="F23:F34" si="5">C23+D23-E23</f>
        <v>43550000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T10,21'!F24</f>
        <v>4625000</v>
      </c>
      <c r="D24" s="41"/>
      <c r="E24" s="41"/>
      <c r="F24" s="23">
        <f t="shared" si="5"/>
        <v>4625000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T10,21'!F25</f>
        <v>2017685</v>
      </c>
      <c r="D25" s="41"/>
      <c r="E25" s="41"/>
      <c r="F25" s="23">
        <f t="shared" si="5"/>
        <v>2017685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T10,21'!F26</f>
        <v>37033519</v>
      </c>
      <c r="D26" s="41">
        <v>850000</v>
      </c>
      <c r="E26" s="41"/>
      <c r="F26" s="23">
        <f t="shared" si="5"/>
        <v>37883519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T10,21'!F27</f>
        <v>502000</v>
      </c>
      <c r="D27" s="41"/>
      <c r="E27" s="41"/>
      <c r="F27" s="23">
        <f t="shared" si="5"/>
        <v>502000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T10,21'!F28</f>
        <v>40377394</v>
      </c>
      <c r="D28" s="41">
        <v>3487500</v>
      </c>
      <c r="E28" s="41"/>
      <c r="F28" s="23">
        <f t="shared" si="5"/>
        <v>43864894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T10,21'!F29</f>
        <v>6973072</v>
      </c>
      <c r="D29" s="41">
        <v>180000</v>
      </c>
      <c r="E29" s="41"/>
      <c r="F29" s="23">
        <f t="shared" si="5"/>
        <v>7153072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T10,21'!F30</f>
        <v>2071200</v>
      </c>
      <c r="D30" s="41">
        <v>45000</v>
      </c>
      <c r="E30" s="41"/>
      <c r="F30" s="23">
        <f t="shared" si="5"/>
        <v>2116200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T10,21'!F31</f>
        <v>3363020</v>
      </c>
      <c r="D31" s="41">
        <v>170000</v>
      </c>
      <c r="E31" s="41"/>
      <c r="F31" s="23">
        <f t="shared" si="5"/>
        <v>3533020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T10,21'!F32</f>
        <v>0</v>
      </c>
      <c r="D32" s="41"/>
      <c r="E32" s="23"/>
      <c r="F32" s="23">
        <f t="shared" si="5"/>
        <v>0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T10,21'!F33</f>
        <v>0</v>
      </c>
      <c r="D33" s="40">
        <v>1584794</v>
      </c>
      <c r="E33" s="40"/>
      <c r="F33" s="23">
        <f t="shared" si="5"/>
        <v>1584794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T10,21'!F34</f>
        <v>0</v>
      </c>
      <c r="D34" s="40"/>
      <c r="E34" s="40"/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12">
        <f>'CK T10,21'!F35</f>
        <v>932441979</v>
      </c>
      <c r="D35" s="25"/>
      <c r="E35" s="25"/>
      <c r="F35" s="26">
        <f t="shared" ref="F35" si="6">SUM(F36:F46)</f>
        <v>1192777729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12">
        <f>'CK T10,21'!F36</f>
        <v>73667584</v>
      </c>
      <c r="D36" s="41">
        <v>2352000</v>
      </c>
      <c r="E36" s="41"/>
      <c r="F36" s="23">
        <f>C36+D36-E36</f>
        <v>76019584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12">
        <f>'CK T10,21'!F37</f>
        <v>1223557</v>
      </c>
      <c r="D37" s="41">
        <v>102000</v>
      </c>
      <c r="E37" s="41"/>
      <c r="F37" s="23">
        <f t="shared" ref="F37:F46" si="7">C37+D37-E37</f>
        <v>1325557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12">
        <f>'CK T10,21'!F38</f>
        <v>124710</v>
      </c>
      <c r="D38" s="41"/>
      <c r="E38" s="41"/>
      <c r="F38" s="23">
        <f t="shared" si="7"/>
        <v>124710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12">
        <f>'CK T10,21'!F39</f>
        <v>702192651</v>
      </c>
      <c r="D39" s="41">
        <v>238242060</v>
      </c>
      <c r="E39" s="23"/>
      <c r="F39" s="23">
        <f t="shared" si="7"/>
        <v>940434711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12">
        <f>'CK T10,21'!F40</f>
        <v>75201700</v>
      </c>
      <c r="D40" s="41">
        <v>19350000</v>
      </c>
      <c r="E40" s="41"/>
      <c r="F40" s="23">
        <f t="shared" si="7"/>
        <v>94551700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12">
        <f>'CK T10,21'!F41</f>
        <v>5900000</v>
      </c>
      <c r="D41" s="41"/>
      <c r="E41" s="41"/>
      <c r="F41" s="23">
        <f t="shared" si="7"/>
        <v>5900000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12">
        <f>'CK T10,21'!F42</f>
        <v>34001777</v>
      </c>
      <c r="D42" s="41">
        <v>2346910</v>
      </c>
      <c r="E42" s="41">
        <v>2697220</v>
      </c>
      <c r="F42" s="23">
        <f t="shared" si="7"/>
        <v>33651467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12">
        <f>'CK T10,21'!F43</f>
        <v>950000</v>
      </c>
      <c r="D43" s="41"/>
      <c r="E43" s="41"/>
      <c r="F43" s="23">
        <f t="shared" si="7"/>
        <v>950000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12">
        <f>'CK T10,21'!F44</f>
        <v>38660000</v>
      </c>
      <c r="D44" s="23">
        <v>640000</v>
      </c>
      <c r="E44" s="41"/>
      <c r="F44" s="23">
        <f t="shared" si="7"/>
        <v>39300000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12">
        <f>'CK T10,21'!F45</f>
        <v>520000</v>
      </c>
      <c r="D45" s="23"/>
      <c r="E45" s="41"/>
      <c r="F45" s="23">
        <f t="shared" si="7"/>
        <v>520000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12">
        <f>'CK T10,21'!F46</f>
        <v>0</v>
      </c>
      <c r="D46" s="23"/>
      <c r="E46" s="41"/>
      <c r="F46" s="23">
        <f t="shared" si="7"/>
        <v>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3" t="s">
        <v>32</v>
      </c>
      <c r="B47" s="4" t="s">
        <v>33</v>
      </c>
      <c r="C47" s="12">
        <f>'CK T10,21'!F47</f>
        <v>1637448947</v>
      </c>
      <c r="D47" s="40"/>
      <c r="E47" s="40"/>
      <c r="F47" s="26">
        <f>SUM(F48:F51)</f>
        <v>1599248947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</v>
      </c>
      <c r="B48" s="19" t="s">
        <v>34</v>
      </c>
      <c r="C48" s="12">
        <f>'CK T10,21'!F48</f>
        <v>116276716</v>
      </c>
      <c r="D48" s="40"/>
      <c r="E48" s="40"/>
      <c r="F48" s="21">
        <f>C48+D48-E48</f>
        <v>116276716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2</v>
      </c>
      <c r="B49" s="19" t="s">
        <v>35</v>
      </c>
      <c r="C49" s="12">
        <f>'CK T10,21'!F49</f>
        <v>819595954</v>
      </c>
      <c r="D49" s="40"/>
      <c r="E49" s="40">
        <v>38200000</v>
      </c>
      <c r="F49" s="21">
        <f t="shared" ref="F49:F51" si="8">C49+D49-E49</f>
        <v>781395954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3</v>
      </c>
      <c r="B50" s="19" t="s">
        <v>36</v>
      </c>
      <c r="C50" s="12">
        <f>'CK T10,21'!F50</f>
        <v>142208175</v>
      </c>
      <c r="D50" s="40"/>
      <c r="E50" s="40"/>
      <c r="F50" s="21">
        <f t="shared" si="8"/>
        <v>142208175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4</v>
      </c>
      <c r="B51" s="19" t="s">
        <v>69</v>
      </c>
      <c r="C51" s="12">
        <f>'CK T10,21'!F51</f>
        <v>559368102</v>
      </c>
      <c r="D51" s="41"/>
      <c r="E51" s="41"/>
      <c r="F51" s="21">
        <f t="shared" si="8"/>
        <v>559368102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43"/>
      <c r="B52" s="44"/>
      <c r="C52" s="12" t="str">
        <f>'CK T10,21'!F52</f>
        <v>-</v>
      </c>
      <c r="D52" s="44"/>
      <c r="E52" s="44"/>
      <c r="F52" s="27" t="s">
        <v>10</v>
      </c>
      <c r="G52" s="35"/>
      <c r="H52" s="35"/>
      <c r="I52" s="39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70" t="s">
        <v>38</v>
      </c>
      <c r="B53" s="75"/>
      <c r="C53" s="28">
        <f>'CK T3,22 '!F55</f>
        <v>18536126054</v>
      </c>
      <c r="D53" s="29">
        <f>D8+D18+D21+D35+D47</f>
        <v>10727294</v>
      </c>
      <c r="E53" s="30">
        <f>E8+E18+E21+E35+E47</f>
        <v>797687432</v>
      </c>
      <c r="F53" s="30">
        <f>F8+F18+F21+F35+F47</f>
        <v>11731021156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35"/>
      <c r="B54" s="35"/>
      <c r="C54" s="4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hidden="1" thickBot="1" x14ac:dyDescent="0.3">
      <c r="A55" s="35"/>
      <c r="B55" s="35" t="s">
        <v>39</v>
      </c>
      <c r="C55" s="35"/>
      <c r="D55" s="31">
        <f>F53</f>
        <v>11731021156</v>
      </c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hidden="1" thickBot="1" x14ac:dyDescent="0.3">
      <c r="A56" s="35"/>
      <c r="B56" s="32" t="s">
        <v>40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2" t="s">
        <v>41</v>
      </c>
      <c r="C57" s="35"/>
      <c r="D57" s="33">
        <f>SUM(D58:D60)</f>
        <v>10387924114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42</v>
      </c>
      <c r="C58" s="35"/>
      <c r="D58" s="24">
        <f>F8</f>
        <v>8724038898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43</v>
      </c>
      <c r="C59" s="35"/>
      <c r="D59" s="24">
        <f>F18</f>
        <v>64636269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44</v>
      </c>
      <c r="C60" s="35"/>
      <c r="D60" s="24">
        <f>F47</f>
        <v>1599248947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70</v>
      </c>
      <c r="C61" s="35"/>
      <c r="D61" s="33">
        <v>709989503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20.25" hidden="1" customHeight="1" thickBot="1" x14ac:dyDescent="0.3">
      <c r="A62" s="35"/>
      <c r="B62" s="32" t="s">
        <v>80</v>
      </c>
      <c r="C62" s="35"/>
      <c r="D62" s="33">
        <v>1693116627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4" t="s">
        <v>45</v>
      </c>
      <c r="C63" s="35"/>
      <c r="D63" s="31">
        <v>105351848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thickBot="1" x14ac:dyDescent="0.3">
      <c r="A64" s="35"/>
      <c r="B64" s="35"/>
      <c r="C64" s="35"/>
      <c r="D64" s="72" t="s">
        <v>93</v>
      </c>
      <c r="E64" s="73"/>
      <c r="F64" s="74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thickBot="1" x14ac:dyDescent="0.3">
      <c r="A65" s="58" t="s">
        <v>46</v>
      </c>
      <c r="B65" s="59"/>
      <c r="C65" s="59"/>
      <c r="D65" s="59"/>
      <c r="E65" s="59"/>
      <c r="F65" s="60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customHeight="1" thickBot="1" x14ac:dyDescent="0.3">
      <c r="A68" s="58" t="s">
        <v>86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</sheetData>
  <sheetProtection password="969B" sheet="1" objects="1" scenarios="1" selectLockedCells="1" selectUnlockedCells="1"/>
  <mergeCells count="8">
    <mergeCell ref="A65:F65"/>
    <mergeCell ref="A68:F68"/>
    <mergeCell ref="A1:C1"/>
    <mergeCell ref="A2:C2"/>
    <mergeCell ref="A4:F4"/>
    <mergeCell ref="A5:F5"/>
    <mergeCell ref="A53:B53"/>
    <mergeCell ref="D64:F64"/>
  </mergeCells>
  <pageMargins left="0.25" right="0.25" top="0.25" bottom="0.25" header="0.3" footer="0.3"/>
  <pageSetup paperSize="9" scale="7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abSelected="1" workbookViewId="0">
      <selection activeCell="G67" sqref="G67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48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8724038898</v>
      </c>
      <c r="D8" s="5">
        <f t="shared" si="0"/>
        <v>0</v>
      </c>
      <c r="E8" s="5">
        <f>E9+E14</f>
        <v>4308699958</v>
      </c>
      <c r="F8" s="5">
        <f>F9+F14</f>
        <v>3890196735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8069175417</v>
      </c>
      <c r="D9" s="9">
        <f t="shared" si="1"/>
        <v>0</v>
      </c>
      <c r="E9" s="9">
        <f t="shared" si="1"/>
        <v>4308699958</v>
      </c>
      <c r="F9" s="8">
        <f>SUM(F10:F13)</f>
        <v>3760475459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T11,21'!F10</f>
        <v>3275638311</v>
      </c>
      <c r="D10" s="13"/>
      <c r="E10" s="12">
        <v>3140063185</v>
      </c>
      <c r="F10" s="14">
        <f>C10+D10-E10</f>
        <v>135575126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T11,21'!F11</f>
        <v>4793537106</v>
      </c>
      <c r="D11" s="15"/>
      <c r="E11" s="12">
        <v>1168636773</v>
      </c>
      <c r="F11" s="14">
        <f t="shared" ref="F11:F12" si="2">C11+D11-E11</f>
        <v>3624900333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T11,21'!F12</f>
        <v>0</v>
      </c>
      <c r="D12" s="13"/>
      <c r="E12" s="12"/>
      <c r="F12" s="14">
        <f t="shared" si="2"/>
        <v>0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T11,21'!F13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T11,21'!F14</f>
        <v>654863481</v>
      </c>
      <c r="D14" s="16">
        <f>SUM(D15:D17)</f>
        <v>0</v>
      </c>
      <c r="E14" s="17">
        <v>0</v>
      </c>
      <c r="F14" s="8">
        <f>SUM(F15:F18)</f>
        <v>129721276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T11,21'!F15</f>
        <v>0</v>
      </c>
      <c r="D15" s="13"/>
      <c r="E15" s="12">
        <v>118816205</v>
      </c>
      <c r="F15" s="12">
        <f>C14-E15-E17-E18</f>
        <v>129721276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T11,21'!F16</f>
        <v>0</v>
      </c>
      <c r="D16" s="13"/>
      <c r="E16" s="13"/>
      <c r="F16" s="12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T11,21'!F17</f>
        <v>-</v>
      </c>
      <c r="D17" s="15"/>
      <c r="E17" s="13">
        <v>6560000</v>
      </c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6"/>
      <c r="B18" s="18" t="s">
        <v>91</v>
      </c>
      <c r="C18" s="12"/>
      <c r="D18" s="15"/>
      <c r="E18" s="13">
        <v>399766000</v>
      </c>
      <c r="F18" s="15" t="s">
        <v>10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3" t="s">
        <v>19</v>
      </c>
      <c r="B19" s="4" t="s">
        <v>20</v>
      </c>
      <c r="C19" s="12">
        <f>'CK T11,21'!F18</f>
        <v>64636269</v>
      </c>
      <c r="D19" s="8">
        <f t="shared" ref="D19:E19" si="3">SUM(D20:D21)</f>
        <v>17720000</v>
      </c>
      <c r="E19" s="8">
        <f t="shared" si="3"/>
        <v>58966269</v>
      </c>
      <c r="F19" s="8">
        <f>SUM(F20:F21)</f>
        <v>23390000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>
        <v>1</v>
      </c>
      <c r="B20" s="19" t="s">
        <v>21</v>
      </c>
      <c r="C20" s="12">
        <f>'CK T11,21'!F19</f>
        <v>64636269</v>
      </c>
      <c r="D20" s="40">
        <v>17720000</v>
      </c>
      <c r="E20" s="40">
        <v>58966269</v>
      </c>
      <c r="F20" s="21">
        <f>C20+D20-E20</f>
        <v>23390000</v>
      </c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20"/>
      <c r="B21" s="19"/>
      <c r="C21" s="12">
        <f>'CK T11,21'!F20</f>
        <v>0</v>
      </c>
      <c r="D21" s="40"/>
      <c r="E21" s="40"/>
      <c r="F21" s="21"/>
      <c r="G21" s="39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3" t="s">
        <v>22</v>
      </c>
      <c r="B22" s="4" t="s">
        <v>23</v>
      </c>
      <c r="C22" s="12">
        <f>'CK T11,21'!F21</f>
        <v>150319313</v>
      </c>
      <c r="D22" s="22">
        <f>SUM(D23:D34)</f>
        <v>110068034</v>
      </c>
      <c r="E22" s="22">
        <f t="shared" ref="E22:F22" si="4">SUM(E23:E34)</f>
        <v>255588365</v>
      </c>
      <c r="F22" s="22">
        <f t="shared" si="4"/>
        <v>4798982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1</v>
      </c>
      <c r="B23" s="19" t="s">
        <v>51</v>
      </c>
      <c r="C23" s="12">
        <f>'CK T11,21'!F22</f>
        <v>3489129</v>
      </c>
      <c r="D23" s="41">
        <v>4702500</v>
      </c>
      <c r="E23" s="41">
        <v>8640057</v>
      </c>
      <c r="F23" s="23">
        <f>C23+D23-E23</f>
        <v>-448428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2</v>
      </c>
      <c r="B24" s="19" t="s">
        <v>52</v>
      </c>
      <c r="C24" s="12">
        <f>'CK T11,21'!F23</f>
        <v>43550000</v>
      </c>
      <c r="D24" s="41"/>
      <c r="E24" s="41">
        <v>43550000</v>
      </c>
      <c r="F24" s="23">
        <f t="shared" ref="F24:F32" si="5">C24+D24-E24</f>
        <v>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3</v>
      </c>
      <c r="B25" s="19" t="s">
        <v>53</v>
      </c>
      <c r="C25" s="12">
        <f>'CK T11,21'!F24</f>
        <v>4625000</v>
      </c>
      <c r="D25" s="41"/>
      <c r="E25" s="41">
        <v>4625000</v>
      </c>
      <c r="F25" s="23">
        <f t="shared" si="5"/>
        <v>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4</v>
      </c>
      <c r="B26" s="19" t="s">
        <v>54</v>
      </c>
      <c r="C26" s="12">
        <f>'CK T11,21'!F25</f>
        <v>2017685</v>
      </c>
      <c r="D26" s="41"/>
      <c r="E26" s="41">
        <v>2017685</v>
      </c>
      <c r="F26" s="23">
        <f t="shared" si="5"/>
        <v>0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5</v>
      </c>
      <c r="B27" s="19" t="s">
        <v>24</v>
      </c>
      <c r="C27" s="12">
        <f>'CK T11,21'!F26</f>
        <v>37883519</v>
      </c>
      <c r="D27" s="41">
        <v>4100000</v>
      </c>
      <c r="E27" s="41">
        <v>42183519</v>
      </c>
      <c r="F27" s="23">
        <f t="shared" si="5"/>
        <v>-200000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6</v>
      </c>
      <c r="B28" s="19" t="s">
        <v>25</v>
      </c>
      <c r="C28" s="12">
        <f>'CK T11,21'!F27</f>
        <v>502000</v>
      </c>
      <c r="D28" s="41">
        <v>500000</v>
      </c>
      <c r="E28" s="41">
        <v>1002000</v>
      </c>
      <c r="F28" s="23">
        <f t="shared" si="5"/>
        <v>0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7</v>
      </c>
      <c r="B29" s="19" t="s">
        <v>50</v>
      </c>
      <c r="C29" s="12">
        <f>'CK T11,21'!F28</f>
        <v>43864894</v>
      </c>
      <c r="D29" s="41">
        <v>13095000</v>
      </c>
      <c r="E29" s="41">
        <v>64047394</v>
      </c>
      <c r="F29" s="23">
        <f t="shared" si="5"/>
        <v>-7087500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8</v>
      </c>
      <c r="B30" s="19" t="s">
        <v>55</v>
      </c>
      <c r="C30" s="12">
        <f>'CK T11,21'!F29</f>
        <v>7153072</v>
      </c>
      <c r="D30" s="41">
        <v>735000</v>
      </c>
      <c r="E30" s="41">
        <v>7888072</v>
      </c>
      <c r="F30" s="23">
        <f t="shared" si="5"/>
        <v>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9</v>
      </c>
      <c r="B31" s="19" t="s">
        <v>56</v>
      </c>
      <c r="C31" s="12">
        <f>'CK T11,21'!F30</f>
        <v>2116200</v>
      </c>
      <c r="D31" s="41">
        <v>315000</v>
      </c>
      <c r="E31" s="41">
        <v>2431200</v>
      </c>
      <c r="F31" s="23">
        <f t="shared" si="5"/>
        <v>0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10</v>
      </c>
      <c r="B32" s="19" t="s">
        <v>26</v>
      </c>
      <c r="C32" s="12">
        <f>'CK T11,21'!F31</f>
        <v>3533020</v>
      </c>
      <c r="D32" s="41">
        <v>820000</v>
      </c>
      <c r="E32" s="41">
        <v>4373020</v>
      </c>
      <c r="F32" s="23">
        <f t="shared" si="5"/>
        <v>-20000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11</v>
      </c>
      <c r="B33" s="19" t="s">
        <v>57</v>
      </c>
      <c r="C33" s="12">
        <f>'CK T11,21'!F32</f>
        <v>0</v>
      </c>
      <c r="D33" s="41"/>
      <c r="E33" s="23"/>
      <c r="F33" s="23">
        <f>C33+D33-E33</f>
        <v>0</v>
      </c>
      <c r="G33" s="24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12</v>
      </c>
      <c r="B34" s="19" t="s">
        <v>58</v>
      </c>
      <c r="C34" s="12">
        <f>'CK T11,21'!F33</f>
        <v>1584794</v>
      </c>
      <c r="D34" s="40">
        <v>85800534</v>
      </c>
      <c r="E34" s="40">
        <v>74830418</v>
      </c>
      <c r="F34" s="23">
        <f>C34+D34-E34</f>
        <v>12554910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13</v>
      </c>
      <c r="B35" s="19" t="s">
        <v>74</v>
      </c>
      <c r="C35" s="12">
        <f>'CK T11,21'!F34</f>
        <v>0</v>
      </c>
      <c r="D35" s="40">
        <v>7695000</v>
      </c>
      <c r="E35" s="40">
        <v>7695000</v>
      </c>
      <c r="F35" s="23">
        <f>C35+D35-E35</f>
        <v>0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12">
        <f>'CK T11,21'!F35</f>
        <v>1192777729</v>
      </c>
      <c r="D36" s="25"/>
      <c r="E36" s="25"/>
      <c r="F36" s="26">
        <f t="shared" ref="F36" si="6">SUM(F37:F47)</f>
        <v>230005569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T11,21'!F36</f>
        <v>76019584</v>
      </c>
      <c r="D37" s="41">
        <v>12348000</v>
      </c>
      <c r="E37" s="41"/>
      <c r="F37" s="23">
        <f>C37+D37-E37</f>
        <v>88367584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T11,21'!F37</f>
        <v>1325557</v>
      </c>
      <c r="D38" s="41">
        <v>492000</v>
      </c>
      <c r="E38" s="41"/>
      <c r="F38" s="23">
        <f t="shared" ref="F38:F47" si="7">C38+D38-E38</f>
        <v>1817557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T11,21'!F38</f>
        <v>124710</v>
      </c>
      <c r="D39" s="41"/>
      <c r="E39" s="41"/>
      <c r="F39" s="23">
        <f t="shared" si="7"/>
        <v>124710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T11,21'!F39</f>
        <v>940434711</v>
      </c>
      <c r="D40" s="41">
        <v>98563500</v>
      </c>
      <c r="E40" s="23">
        <v>953531200</v>
      </c>
      <c r="F40" s="23">
        <f t="shared" si="7"/>
        <v>85467011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T11,21'!F40</f>
        <v>94551700</v>
      </c>
      <c r="D41" s="41">
        <v>7740000</v>
      </c>
      <c r="E41" s="41">
        <v>76995000</v>
      </c>
      <c r="F41" s="23">
        <f t="shared" si="7"/>
        <v>25296700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T11,21'!F41</f>
        <v>5900000</v>
      </c>
      <c r="D42" s="41"/>
      <c r="E42" s="41">
        <v>1050000</v>
      </c>
      <c r="F42" s="23">
        <f t="shared" si="7"/>
        <v>4850000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T11,21'!F42</f>
        <v>33651467</v>
      </c>
      <c r="D43" s="41"/>
      <c r="E43" s="41">
        <v>10209460</v>
      </c>
      <c r="F43" s="23">
        <f t="shared" si="7"/>
        <v>23442007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T11,21'!F43</f>
        <v>950000</v>
      </c>
      <c r="D44" s="41"/>
      <c r="E44" s="41">
        <v>950000</v>
      </c>
      <c r="F44" s="23">
        <f t="shared" si="7"/>
        <v>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T11,21'!F44</f>
        <v>39300000</v>
      </c>
      <c r="D45" s="23">
        <v>3240000</v>
      </c>
      <c r="E45" s="41">
        <v>41260000</v>
      </c>
      <c r="F45" s="23">
        <f t="shared" si="7"/>
        <v>1280000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T11,21'!F45</f>
        <v>520000</v>
      </c>
      <c r="D46" s="23"/>
      <c r="E46" s="41">
        <v>1160000</v>
      </c>
      <c r="F46" s="23">
        <f t="shared" si="7"/>
        <v>-640000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T11,21'!F46</f>
        <v>0</v>
      </c>
      <c r="D47" s="23"/>
      <c r="E47" s="41"/>
      <c r="F47" s="23">
        <f t="shared" si="7"/>
        <v>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3" t="s">
        <v>32</v>
      </c>
      <c r="B48" s="4" t="s">
        <v>33</v>
      </c>
      <c r="C48" s="12">
        <f>'CK T11,21'!F47</f>
        <v>1599248947</v>
      </c>
      <c r="D48" s="40"/>
      <c r="E48" s="40"/>
      <c r="F48" s="26">
        <f>SUM(F49:F52)</f>
        <v>2533652947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</v>
      </c>
      <c r="B49" s="19" t="s">
        <v>34</v>
      </c>
      <c r="C49" s="12">
        <f>'CK T11,21'!F48</f>
        <v>116276716</v>
      </c>
      <c r="D49" s="40">
        <v>210140000</v>
      </c>
      <c r="E49" s="40">
        <v>3800000</v>
      </c>
      <c r="F49" s="21">
        <f>C49+D49-E49</f>
        <v>322616716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2</v>
      </c>
      <c r="B50" s="19" t="s">
        <v>35</v>
      </c>
      <c r="C50" s="12">
        <f>'CK T11,21'!F49</f>
        <v>781395954</v>
      </c>
      <c r="D50" s="40">
        <v>720000000</v>
      </c>
      <c r="E50" s="40">
        <v>22536000</v>
      </c>
      <c r="F50" s="21">
        <f t="shared" ref="F50:F52" si="8">C50+D50-E50</f>
        <v>1478859954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3</v>
      </c>
      <c r="B51" s="19" t="s">
        <v>36</v>
      </c>
      <c r="C51" s="12">
        <f>'CK T11,21'!F50</f>
        <v>142208175</v>
      </c>
      <c r="D51" s="40">
        <v>5000000</v>
      </c>
      <c r="E51" s="40"/>
      <c r="F51" s="21">
        <f t="shared" si="8"/>
        <v>147208175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4</v>
      </c>
      <c r="B52" s="19" t="s">
        <v>69</v>
      </c>
      <c r="C52" s="12">
        <f>'CK T11,21'!F51</f>
        <v>559368102</v>
      </c>
      <c r="D52" s="41">
        <v>30000000</v>
      </c>
      <c r="E52" s="41">
        <v>4400000</v>
      </c>
      <c r="F52" s="21">
        <f t="shared" si="8"/>
        <v>584968102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43"/>
      <c r="B53" s="44"/>
      <c r="C53" s="12" t="str">
        <f>'CK T11,21'!F52</f>
        <v>-</v>
      </c>
      <c r="D53" s="44"/>
      <c r="E53" s="44"/>
      <c r="F53" s="27" t="s">
        <v>10</v>
      </c>
      <c r="G53" s="35"/>
      <c r="H53" s="35"/>
      <c r="I53" s="39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70" t="s">
        <v>38</v>
      </c>
      <c r="B54" s="75"/>
      <c r="C54" s="28">
        <f>'CK T3,22 '!F55</f>
        <v>18536126054</v>
      </c>
      <c r="D54" s="29">
        <f>D8+D19+D22+D36+D48</f>
        <v>127788034</v>
      </c>
      <c r="E54" s="30">
        <f>E8+E19+E22+E36+E48</f>
        <v>4623254592</v>
      </c>
      <c r="F54" s="30">
        <f>F8+F19+F22+F36+F48</f>
        <v>6682044233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35"/>
      <c r="B55" s="35"/>
      <c r="C55" s="4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hidden="1" thickBot="1" x14ac:dyDescent="0.3">
      <c r="A56" s="35"/>
      <c r="B56" s="35" t="s">
        <v>39</v>
      </c>
      <c r="C56" s="35"/>
      <c r="D56" s="31">
        <f>F54</f>
        <v>6682044233</v>
      </c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2" t="s">
        <v>40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41</v>
      </c>
      <c r="C58" s="35"/>
      <c r="D58" s="33">
        <f>SUM(D59:D61)</f>
        <v>6447239682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42</v>
      </c>
      <c r="C59" s="35"/>
      <c r="D59" s="24">
        <f>F8</f>
        <v>3890196735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43</v>
      </c>
      <c r="C60" s="35"/>
      <c r="D60" s="24">
        <f>F19</f>
        <v>23390000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44</v>
      </c>
      <c r="C61" s="35"/>
      <c r="D61" s="24">
        <f>F48</f>
        <v>2533652947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70</v>
      </c>
      <c r="C62" s="35"/>
      <c r="D62" s="33">
        <v>709989503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20.25" hidden="1" customHeight="1" thickBot="1" x14ac:dyDescent="0.3">
      <c r="A63" s="35"/>
      <c r="B63" s="32" t="s">
        <v>80</v>
      </c>
      <c r="C63" s="35"/>
      <c r="D63" s="33">
        <v>1693116627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4" t="s">
        <v>45</v>
      </c>
      <c r="C64" s="35"/>
      <c r="D64" s="31">
        <v>105351848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thickBot="1" x14ac:dyDescent="0.3">
      <c r="A65" s="35"/>
      <c r="B65" s="35"/>
      <c r="C65" s="35"/>
      <c r="D65" s="72" t="s">
        <v>114</v>
      </c>
      <c r="E65" s="73"/>
      <c r="F65" s="74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58" t="s">
        <v>46</v>
      </c>
      <c r="B66" s="59"/>
      <c r="C66" s="59"/>
      <c r="D66" s="59"/>
      <c r="E66" s="59"/>
      <c r="F66" s="60"/>
      <c r="G66" s="35" t="s">
        <v>115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customHeight="1" thickBot="1" x14ac:dyDescent="0.3">
      <c r="A69" s="58" t="s">
        <v>86</v>
      </c>
      <c r="B69" s="59"/>
      <c r="C69" s="59"/>
      <c r="D69" s="59"/>
      <c r="E69" s="59"/>
      <c r="F69" s="60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</sheetData>
  <sheetProtection password="969B" sheet="1" objects="1" scenarios="1" selectLockedCells="1" selectUnlockedCells="1"/>
  <mergeCells count="8">
    <mergeCell ref="A66:F66"/>
    <mergeCell ref="A69:F69"/>
    <mergeCell ref="A1:C1"/>
    <mergeCell ref="A2:C2"/>
    <mergeCell ref="A4:F4"/>
    <mergeCell ref="A5:F5"/>
    <mergeCell ref="A54:B54"/>
    <mergeCell ref="D65:F65"/>
  </mergeCells>
  <pageMargins left="0.25" right="0.25" top="0.25" bottom="0.25" header="0.3" footer="0.3"/>
  <pageSetup paperSize="9" scale="7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D28" sqref="D28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71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15166511137</v>
      </c>
      <c r="D8" s="5">
        <f t="shared" si="0"/>
        <v>0</v>
      </c>
      <c r="E8" s="5">
        <f>E9+E14</f>
        <v>674138820</v>
      </c>
      <c r="F8" s="5">
        <f>F9+F14</f>
        <v>14366372317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14738628319</v>
      </c>
      <c r="D9" s="9">
        <f t="shared" si="1"/>
        <v>0</v>
      </c>
      <c r="E9" s="9">
        <f t="shared" si="1"/>
        <v>674138820</v>
      </c>
      <c r="F9" s="8">
        <f>SUM(F10:F13)</f>
        <v>14064489499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T1,22'!F10</f>
        <v>10183567986</v>
      </c>
      <c r="D10" s="13"/>
      <c r="E10" s="12">
        <v>674138820</v>
      </c>
      <c r="F10" s="14">
        <f>C10+D10-E10</f>
        <v>9509429166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T1,22'!F11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T1,22'!F12</f>
        <v>4555060333</v>
      </c>
      <c r="D12" s="13"/>
      <c r="E12" s="15"/>
      <c r="F12" s="14">
        <f t="shared" si="2"/>
        <v>4555060333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T1,22'!F13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55">
        <f>'CK T1,22'!F14</f>
        <v>427882818</v>
      </c>
      <c r="D14" s="16">
        <f>SUM(D15:D17)</f>
        <v>0</v>
      </c>
      <c r="E14" s="17">
        <v>0</v>
      </c>
      <c r="F14" s="8">
        <f>SUM(F15:F17)</f>
        <v>301882818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T1,22'!F15</f>
        <v>291882818</v>
      </c>
      <c r="D15" s="13"/>
      <c r="E15" s="15">
        <v>0</v>
      </c>
      <c r="F15" s="12">
        <f>C15+D15-E15</f>
        <v>291882818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T1,22'!F16</f>
        <v>10000000</v>
      </c>
      <c r="D16" s="13"/>
      <c r="E16" s="15"/>
      <c r="F16" s="12">
        <f t="shared" ref="F16:F17" si="3"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8" t="s">
        <v>104</v>
      </c>
      <c r="C17" s="12">
        <f>'CK T1,22'!F17</f>
        <v>126000000</v>
      </c>
      <c r="D17" s="15"/>
      <c r="E17" s="15">
        <v>126000000</v>
      </c>
      <c r="F17" s="12">
        <f t="shared" si="3"/>
        <v>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T1,22'!F18</f>
        <v>55486754</v>
      </c>
      <c r="D18" s="8">
        <f t="shared" ref="D18:E18" si="4">SUM(D19:D20)</f>
        <v>1740000</v>
      </c>
      <c r="E18" s="8">
        <f t="shared" si="4"/>
        <v>21577954</v>
      </c>
      <c r="F18" s="8">
        <f>SUM(F19:F20)</f>
        <v>35648800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T1,22'!F19</f>
        <v>55486754</v>
      </c>
      <c r="D19" s="40">
        <v>1740000</v>
      </c>
      <c r="E19" s="40">
        <v>21577954</v>
      </c>
      <c r="F19" s="21">
        <f>C19+D19-E19</f>
        <v>35648800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T1,22'!F20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">
        <f>'CK T1,22'!F21</f>
        <v>852679895</v>
      </c>
      <c r="D21" s="22">
        <f t="shared" ref="D21:F21" si="5">SUM(D22:D33)</f>
        <v>557993500</v>
      </c>
      <c r="E21" s="22">
        <f t="shared" si="5"/>
        <v>342589628</v>
      </c>
      <c r="F21" s="22">
        <f t="shared" si="5"/>
        <v>1068083767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T1,22'!F22</f>
        <v>77113455</v>
      </c>
      <c r="D22" s="41">
        <v>159142500</v>
      </c>
      <c r="E22" s="41">
        <v>69013484</v>
      </c>
      <c r="F22" s="23">
        <f>C22+D22-E22</f>
        <v>167242471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T1,22'!F23</f>
        <v>193774451</v>
      </c>
      <c r="D23" s="41"/>
      <c r="E23" s="41"/>
      <c r="F23" s="23">
        <f t="shared" ref="F23:F34" si="6">C23+D23-E23</f>
        <v>193774451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T1,22'!F24</f>
        <v>22480500</v>
      </c>
      <c r="D24" s="41"/>
      <c r="E24" s="41">
        <v>2100000</v>
      </c>
      <c r="F24" s="23">
        <f t="shared" si="6"/>
        <v>20380500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T1,22'!F25</f>
        <v>18718019</v>
      </c>
      <c r="D25" s="41">
        <v>5066000</v>
      </c>
      <c r="E25" s="41">
        <v>4792000</v>
      </c>
      <c r="F25" s="23">
        <f t="shared" si="6"/>
        <v>18992019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T1,22'!F26</f>
        <v>80588407</v>
      </c>
      <c r="D26" s="41">
        <v>89700000</v>
      </c>
      <c r="E26" s="41">
        <v>60485000</v>
      </c>
      <c r="F26" s="23">
        <f t="shared" si="6"/>
        <v>109803407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T1,22'!F27</f>
        <v>46073235</v>
      </c>
      <c r="D27" s="41">
        <v>34800000</v>
      </c>
      <c r="E27" s="41"/>
      <c r="F27" s="23">
        <f t="shared" si="6"/>
        <v>80873235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T1,22'!F28</f>
        <v>204551191</v>
      </c>
      <c r="D28" s="41">
        <v>184350000</v>
      </c>
      <c r="E28" s="41">
        <v>195713159</v>
      </c>
      <c r="F28" s="23">
        <f t="shared" si="6"/>
        <v>193188032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T1,22'!F29</f>
        <v>11586062</v>
      </c>
      <c r="D29" s="41">
        <v>37425000</v>
      </c>
      <c r="E29" s="41"/>
      <c r="F29" s="23">
        <f t="shared" si="6"/>
        <v>49011062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T1,22'!F30</f>
        <v>13281570</v>
      </c>
      <c r="D30" s="41">
        <v>29550000</v>
      </c>
      <c r="E30" s="41"/>
      <c r="F30" s="23">
        <f t="shared" si="6"/>
        <v>42831570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T1,22'!F31</f>
        <v>5741794</v>
      </c>
      <c r="D31" s="41">
        <v>17960000</v>
      </c>
      <c r="E31" s="41"/>
      <c r="F31" s="23">
        <f t="shared" si="6"/>
        <v>23701794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T1,22'!F32</f>
        <v>26431451</v>
      </c>
      <c r="D32" s="41"/>
      <c r="E32" s="23">
        <v>10485985</v>
      </c>
      <c r="F32" s="23">
        <f t="shared" si="6"/>
        <v>15945466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T1,22'!F33</f>
        <v>152339760</v>
      </c>
      <c r="D33" s="40"/>
      <c r="E33" s="40"/>
      <c r="F33" s="23">
        <f t="shared" si="6"/>
        <v>152339760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T1,22'!F34</f>
        <v>0</v>
      </c>
      <c r="D34" s="40"/>
      <c r="E34" s="40"/>
      <c r="F34" s="23">
        <f t="shared" si="6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5">
        <f>'CK T1,22'!F35</f>
        <v>306976002</v>
      </c>
      <c r="D35" s="25">
        <f>SUM(D36:D48)</f>
        <v>781006280</v>
      </c>
      <c r="E35" s="25">
        <f t="shared" ref="E35:F35" si="7">SUM(E36:E48)</f>
        <v>56470000</v>
      </c>
      <c r="F35" s="25">
        <f t="shared" si="7"/>
        <v>1031512282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56">
        <f>'CK T1,22'!F36</f>
        <v>89263584</v>
      </c>
      <c r="D36" s="41">
        <v>261296000</v>
      </c>
      <c r="E36" s="41"/>
      <c r="F36" s="23">
        <f>C36+D36-E36</f>
        <v>350559584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56">
        <f>'CK T1,22'!F37</f>
        <v>9469457</v>
      </c>
      <c r="D37" s="41">
        <v>10836000</v>
      </c>
      <c r="E37" s="41"/>
      <c r="F37" s="23">
        <f t="shared" ref="F37:F48" si="8">C37+D37-E37</f>
        <v>20305457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56">
        <f>'CK T1,22'!F38</f>
        <v>8892710</v>
      </c>
      <c r="D38" s="41">
        <v>7512000</v>
      </c>
      <c r="E38" s="41"/>
      <c r="F38" s="23">
        <f t="shared" si="8"/>
        <v>16404710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56">
        <f>'CK T1,22'!F39</f>
        <v>50547371</v>
      </c>
      <c r="D39" s="41">
        <v>16474100</v>
      </c>
      <c r="E39" s="23"/>
      <c r="F39" s="23">
        <f t="shared" si="8"/>
        <v>67021471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56">
        <f>'CK T1,22'!F40</f>
        <v>18951700</v>
      </c>
      <c r="D40" s="41"/>
      <c r="E40" s="41"/>
      <c r="F40" s="23">
        <f t="shared" si="8"/>
        <v>18951700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56">
        <f>'CK T1,22'!F41</f>
        <v>4850000</v>
      </c>
      <c r="D41" s="41"/>
      <c r="E41" s="41">
        <v>3550000</v>
      </c>
      <c r="F41" s="23">
        <f t="shared" si="8"/>
        <v>1300000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56">
        <f>'CK T1,22'!F42</f>
        <v>28806180</v>
      </c>
      <c r="D42" s="41">
        <v>5298180</v>
      </c>
      <c r="E42" s="41"/>
      <c r="F42" s="23">
        <f t="shared" si="8"/>
        <v>34104360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56">
        <f>'CK T1,22'!F43</f>
        <v>1005000</v>
      </c>
      <c r="D43" s="41"/>
      <c r="E43" s="41"/>
      <c r="F43" s="23">
        <f t="shared" si="8"/>
        <v>1005000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56">
        <f>'CK T1,22'!F44</f>
        <v>52000000</v>
      </c>
      <c r="D44" s="23">
        <v>89320000</v>
      </c>
      <c r="E44" s="41">
        <v>50660000</v>
      </c>
      <c r="F44" s="23">
        <f t="shared" si="8"/>
        <v>90660000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56">
        <f>'CK T1,22'!F45</f>
        <v>440000</v>
      </c>
      <c r="D45" s="23">
        <v>2200000</v>
      </c>
      <c r="E45" s="41">
        <v>2260000</v>
      </c>
      <c r="F45" s="23">
        <f t="shared" si="8"/>
        <v>380000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56">
        <f>'CK T1,22'!F46</f>
        <v>42750000</v>
      </c>
      <c r="D46" s="23">
        <v>30850000</v>
      </c>
      <c r="E46" s="41"/>
      <c r="F46" s="23">
        <f t="shared" si="8"/>
        <v>73600000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12</v>
      </c>
      <c r="B47" s="19" t="s">
        <v>75</v>
      </c>
      <c r="C47" s="56"/>
      <c r="D47" s="23">
        <v>94000000</v>
      </c>
      <c r="E47" s="41"/>
      <c r="F47" s="23">
        <f t="shared" si="8"/>
        <v>94000000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13</v>
      </c>
      <c r="B48" s="19" t="s">
        <v>76</v>
      </c>
      <c r="C48" s="56"/>
      <c r="D48" s="23">
        <v>263220000</v>
      </c>
      <c r="E48" s="41"/>
      <c r="F48" s="23">
        <f t="shared" si="8"/>
        <v>263220000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3" t="s">
        <v>32</v>
      </c>
      <c r="B49" s="4" t="s">
        <v>33</v>
      </c>
      <c r="C49" s="56">
        <f>'CK T1,22'!F47</f>
        <v>2040872947</v>
      </c>
      <c r="D49" s="40"/>
      <c r="E49" s="40"/>
      <c r="F49" s="26">
        <f>SUM(F50:F53)</f>
        <v>2028072947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</v>
      </c>
      <c r="B50" s="19" t="s">
        <v>34</v>
      </c>
      <c r="C50" s="12">
        <f>'CK T1,22'!F48</f>
        <v>265136716</v>
      </c>
      <c r="D50" s="40"/>
      <c r="E50" s="40"/>
      <c r="F50" s="21">
        <f>C50+D50-E50</f>
        <v>265136716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2</v>
      </c>
      <c r="B51" s="19" t="s">
        <v>35</v>
      </c>
      <c r="C51" s="12">
        <f>'CK T1,22'!F49</f>
        <v>1063559954</v>
      </c>
      <c r="D51" s="40"/>
      <c r="E51" s="40">
        <v>12800000</v>
      </c>
      <c r="F51" s="21">
        <f t="shared" ref="F51:F53" si="9">C51+D51-E51</f>
        <v>1050759954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3</v>
      </c>
      <c r="B52" s="19" t="s">
        <v>36</v>
      </c>
      <c r="C52" s="12">
        <f>'CK T1,22'!F50</f>
        <v>147208175</v>
      </c>
      <c r="D52" s="40"/>
      <c r="E52" s="40"/>
      <c r="F52" s="21">
        <f t="shared" si="9"/>
        <v>147208175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4</v>
      </c>
      <c r="B53" s="19" t="s">
        <v>37</v>
      </c>
      <c r="C53" s="12">
        <f>'CK T1,22'!F51</f>
        <v>564968102</v>
      </c>
      <c r="D53" s="41"/>
      <c r="E53" s="41"/>
      <c r="F53" s="21">
        <f t="shared" si="9"/>
        <v>564968102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43"/>
      <c r="B54" s="44"/>
      <c r="C54" s="47" t="s">
        <v>10</v>
      </c>
      <c r="D54" s="44"/>
      <c r="E54" s="44"/>
      <c r="F54" s="27" t="s">
        <v>10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70" t="s">
        <v>38</v>
      </c>
      <c r="B55" s="71"/>
      <c r="C55" s="30">
        <f>C8+C18+C21+C35+C49</f>
        <v>18422526735</v>
      </c>
      <c r="D55" s="30">
        <f t="shared" ref="D55:F55" si="10">D8+D18+D21+D35+D49</f>
        <v>1340739780</v>
      </c>
      <c r="E55" s="30">
        <f t="shared" si="10"/>
        <v>1094776402</v>
      </c>
      <c r="F55" s="30">
        <f t="shared" si="10"/>
        <v>18529690113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5" t="s">
        <v>39</v>
      </c>
      <c r="C57" s="35"/>
      <c r="D57" s="31">
        <f>F55</f>
        <v>18529690113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40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41</v>
      </c>
      <c r="C59" s="35"/>
      <c r="D59" s="33">
        <f>SUM(D60:D62)</f>
        <v>16430094064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42</v>
      </c>
      <c r="C60" s="35"/>
      <c r="D60" s="24">
        <f>F8</f>
        <v>14366372317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43</v>
      </c>
      <c r="C61" s="35"/>
      <c r="D61" s="24">
        <f>F18</f>
        <v>35648800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44</v>
      </c>
      <c r="C62" s="35"/>
      <c r="D62" s="24">
        <f>F49</f>
        <v>2028072947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70</v>
      </c>
      <c r="C63" s="35"/>
      <c r="D63" s="33">
        <v>709989503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20.25" hidden="1" customHeight="1" thickBot="1" x14ac:dyDescent="0.3">
      <c r="A64" s="35"/>
      <c r="B64" s="32" t="s">
        <v>80</v>
      </c>
      <c r="C64" s="35"/>
      <c r="D64" s="33">
        <v>1693116627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4" t="s">
        <v>45</v>
      </c>
      <c r="C65" s="35"/>
      <c r="D65" s="31">
        <v>105351848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72" t="s">
        <v>79</v>
      </c>
      <c r="E66" s="73"/>
      <c r="F66" s="74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58" t="s">
        <v>107</v>
      </c>
      <c r="B67" s="59"/>
      <c r="C67" s="59"/>
      <c r="D67" s="59"/>
      <c r="E67" s="59"/>
      <c r="F67" s="60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61" t="s">
        <v>108</v>
      </c>
      <c r="B70" s="62"/>
      <c r="C70" s="62"/>
      <c r="D70" s="62"/>
      <c r="E70" s="62"/>
      <c r="F70" s="63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</sheetData>
  <sheetProtection password="969B" sheet="1" objects="1" scenarios="1" selectLockedCells="1" selectUnlockedCells="1"/>
  <mergeCells count="8">
    <mergeCell ref="A67:F67"/>
    <mergeCell ref="A70:F70"/>
    <mergeCell ref="A1:C1"/>
    <mergeCell ref="A2:C2"/>
    <mergeCell ref="A4:F4"/>
    <mergeCell ref="A5:F5"/>
    <mergeCell ref="A55:B55"/>
    <mergeCell ref="D66:F66"/>
  </mergeCells>
  <pageMargins left="0.25" right="0.25" top="0.25" bottom="0.25" header="0.3" footer="0.3"/>
  <pageSetup paperSize="9" scale="75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topLeftCell="A14" workbookViewId="0">
      <selection activeCell="E29" sqref="E29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82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14366372317</v>
      </c>
      <c r="D8" s="5">
        <f t="shared" si="0"/>
        <v>0</v>
      </c>
      <c r="E8" s="5">
        <f>E9+E14</f>
        <v>690216720</v>
      </c>
      <c r="F8" s="5">
        <f>F9+F14</f>
        <v>13676155597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14064489499</v>
      </c>
      <c r="D9" s="9">
        <f t="shared" si="1"/>
        <v>0</v>
      </c>
      <c r="E9" s="9">
        <f t="shared" si="1"/>
        <v>690216720</v>
      </c>
      <c r="F9" s="8">
        <f>SUM(F10:F13)</f>
        <v>13374272779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T2,22'!F10</f>
        <v>9509429166</v>
      </c>
      <c r="D10" s="13"/>
      <c r="E10" s="12">
        <v>690216720</v>
      </c>
      <c r="F10" s="14">
        <f>C10+D10-E10</f>
        <v>8819212446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T2,22'!F11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T2,22'!F12</f>
        <v>4555060333</v>
      </c>
      <c r="D12" s="13"/>
      <c r="E12" s="15"/>
      <c r="F12" s="14">
        <f t="shared" si="2"/>
        <v>4555060333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T2,22'!F13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55">
        <f>'CK T2,22'!F14</f>
        <v>301882818</v>
      </c>
      <c r="D14" s="16">
        <f>SUM(D15:D17)</f>
        <v>0</v>
      </c>
      <c r="E14" s="17">
        <v>0</v>
      </c>
      <c r="F14" s="8">
        <f>SUM(F15:F17)</f>
        <v>301882818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T2,22'!F15</f>
        <v>291882818</v>
      </c>
      <c r="D15" s="13"/>
      <c r="E15" s="15">
        <v>0</v>
      </c>
      <c r="F15" s="12">
        <f>C15+D15-E15</f>
        <v>291882818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T2,22'!F16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8" t="s">
        <v>104</v>
      </c>
      <c r="C17" s="12">
        <f>'CK T2,22'!F17</f>
        <v>0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T2,22'!F18</f>
        <v>35648800</v>
      </c>
      <c r="D18" s="8">
        <f t="shared" ref="D18:E18" si="3">SUM(D19:D20)</f>
        <v>900000</v>
      </c>
      <c r="E18" s="8">
        <f t="shared" si="3"/>
        <v>52272035</v>
      </c>
      <c r="F18" s="8">
        <f>SUM(F19:F20)</f>
        <v>-15723235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T2,22'!F19</f>
        <v>35648800</v>
      </c>
      <c r="D19" s="40">
        <v>900000</v>
      </c>
      <c r="E19" s="40">
        <v>52272035</v>
      </c>
      <c r="F19" s="21">
        <f>C19+D19-E19</f>
        <v>-15723235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T2,22'!F20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T2,22'!F21</f>
        <v>1068083767</v>
      </c>
      <c r="D21" s="22">
        <f>SUM(D22:D33)</f>
        <v>861075469</v>
      </c>
      <c r="E21" s="22">
        <f>SUM(E22:E33)</f>
        <v>652706831</v>
      </c>
      <c r="F21" s="22">
        <f>SUM(F22:F33)</f>
        <v>1276452405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T2,22'!F22</f>
        <v>167242471</v>
      </c>
      <c r="D22" s="41">
        <v>256482500</v>
      </c>
      <c r="E22" s="41">
        <v>178075094</v>
      </c>
      <c r="F22" s="23">
        <f>C22+D22-E22</f>
        <v>245649877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T2,22'!F23</f>
        <v>193774451</v>
      </c>
      <c r="D23" s="41">
        <v>25400000</v>
      </c>
      <c r="E23" s="41"/>
      <c r="F23" s="23">
        <f t="shared" ref="F23:F34" si="4">C23+D23-E23</f>
        <v>219174451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T2,22'!F24</f>
        <v>20380500</v>
      </c>
      <c r="D24" s="41">
        <v>9035000</v>
      </c>
      <c r="E24" s="41">
        <v>2100000</v>
      </c>
      <c r="F24" s="23">
        <f t="shared" si="4"/>
        <v>27315500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T2,22'!F25</f>
        <v>18992019</v>
      </c>
      <c r="D25" s="41">
        <v>8968000</v>
      </c>
      <c r="E25" s="41">
        <v>19800</v>
      </c>
      <c r="F25" s="23">
        <f t="shared" si="4"/>
        <v>27940219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T2,22'!F26</f>
        <v>109803407</v>
      </c>
      <c r="D26" s="41">
        <v>129750000</v>
      </c>
      <c r="E26" s="41">
        <v>105804765</v>
      </c>
      <c r="F26" s="23">
        <f t="shared" si="4"/>
        <v>133748642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T2,22'!F27</f>
        <v>80873235</v>
      </c>
      <c r="D27" s="41">
        <v>15350000</v>
      </c>
      <c r="E27" s="41">
        <v>34658400</v>
      </c>
      <c r="F27" s="23">
        <f t="shared" si="4"/>
        <v>61564835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T2,22'!F28</f>
        <v>193188032</v>
      </c>
      <c r="D28" s="41">
        <v>289312500</v>
      </c>
      <c r="E28" s="41">
        <v>228315336</v>
      </c>
      <c r="F28" s="23">
        <f t="shared" si="4"/>
        <v>254185196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T2,22'!F29</f>
        <v>49011062</v>
      </c>
      <c r="D29" s="41">
        <v>62295000</v>
      </c>
      <c r="E29" s="41">
        <v>42849600</v>
      </c>
      <c r="F29" s="23">
        <f t="shared" si="4"/>
        <v>68456462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T2,22'!F30</f>
        <v>42831570</v>
      </c>
      <c r="D30" s="41">
        <v>19215000</v>
      </c>
      <c r="E30" s="41">
        <v>39344236</v>
      </c>
      <c r="F30" s="23">
        <f t="shared" si="4"/>
        <v>22702334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T2,22'!F31</f>
        <v>23701794</v>
      </c>
      <c r="D31" s="41">
        <v>25980000</v>
      </c>
      <c r="E31" s="41">
        <v>13100000</v>
      </c>
      <c r="F31" s="23">
        <f t="shared" si="4"/>
        <v>36581794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T2,22'!F32</f>
        <v>15945466</v>
      </c>
      <c r="D32" s="41">
        <v>19287469</v>
      </c>
      <c r="E32" s="23">
        <v>8439600</v>
      </c>
      <c r="F32" s="23">
        <f t="shared" si="4"/>
        <v>26793335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T2,22'!F33</f>
        <v>152339760</v>
      </c>
      <c r="D33" s="40"/>
      <c r="E33" s="40"/>
      <c r="F33" s="23">
        <f t="shared" si="4"/>
        <v>152339760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T2,22'!F34</f>
        <v>0</v>
      </c>
      <c r="D34" s="40"/>
      <c r="E34" s="40"/>
      <c r="F34" s="23">
        <f t="shared" si="4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55">
        <f>'CK T2,22'!F35</f>
        <v>1031512282</v>
      </c>
      <c r="D35" s="55">
        <f>SUM(D36:D48)</f>
        <v>998877268</v>
      </c>
      <c r="E35" s="55">
        <f>SUM(E36:E48)</f>
        <v>557821210</v>
      </c>
      <c r="F35" s="55">
        <f>SUM(F36:F48)</f>
        <v>1472568340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12">
        <f>'CK T2,22'!F36</f>
        <v>350559584</v>
      </c>
      <c r="D36" s="41">
        <v>575120000</v>
      </c>
      <c r="E36" s="41">
        <v>365064000</v>
      </c>
      <c r="F36" s="23">
        <f>C36+D36-E36</f>
        <v>560615584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12">
        <f>'CK T2,22'!F37</f>
        <v>20305457</v>
      </c>
      <c r="D37" s="41">
        <v>15648000</v>
      </c>
      <c r="E37" s="41">
        <v>9050400</v>
      </c>
      <c r="F37" s="23">
        <f t="shared" ref="F37:F48" si="5">C37+D37-E37</f>
        <v>26903057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12">
        <f>'CK T2,22'!F38</f>
        <v>16404710</v>
      </c>
      <c r="D38" s="41">
        <v>5076000</v>
      </c>
      <c r="E38" s="41"/>
      <c r="F38" s="23">
        <f t="shared" si="5"/>
        <v>21480710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12">
        <f>'CK T2,22'!F39</f>
        <v>67021471</v>
      </c>
      <c r="D39" s="41">
        <v>23940100</v>
      </c>
      <c r="E39" s="23">
        <v>39726810</v>
      </c>
      <c r="F39" s="23">
        <f t="shared" si="5"/>
        <v>51234761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12">
        <f>'CK T2,22'!F40</f>
        <v>18951700</v>
      </c>
      <c r="D40" s="41"/>
      <c r="E40" s="41"/>
      <c r="F40" s="23">
        <f t="shared" si="5"/>
        <v>18951700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12">
        <f>'CK T2,22'!F41</f>
        <v>1300000</v>
      </c>
      <c r="D41" s="41">
        <v>10950000</v>
      </c>
      <c r="E41" s="41"/>
      <c r="F41" s="23">
        <f t="shared" si="5"/>
        <v>12250000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12">
        <f>'CK T2,22'!F42</f>
        <v>34104360</v>
      </c>
      <c r="D42" s="41">
        <v>15893168</v>
      </c>
      <c r="E42" s="41"/>
      <c r="F42" s="23">
        <f t="shared" si="5"/>
        <v>49997528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12">
        <f>'CK T2,22'!F43</f>
        <v>1005000</v>
      </c>
      <c r="D43" s="41"/>
      <c r="E43" s="41"/>
      <c r="F43" s="23">
        <f t="shared" si="5"/>
        <v>1005000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12">
        <f>'CK T2,22'!F44</f>
        <v>90660000</v>
      </c>
      <c r="D44" s="23">
        <v>145160000</v>
      </c>
      <c r="E44" s="41">
        <v>89680000</v>
      </c>
      <c r="F44" s="23">
        <f t="shared" si="5"/>
        <v>146140000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12">
        <f>'CK T2,22'!F45</f>
        <v>380000</v>
      </c>
      <c r="D45" s="23">
        <v>5680000</v>
      </c>
      <c r="E45" s="41"/>
      <c r="F45" s="23">
        <f t="shared" si="5"/>
        <v>6060000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12">
        <f>'CK T2,22'!F46</f>
        <v>73600000</v>
      </c>
      <c r="D46" s="23">
        <v>20750000</v>
      </c>
      <c r="E46" s="41"/>
      <c r="F46" s="23">
        <f t="shared" si="5"/>
        <v>94350000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12</v>
      </c>
      <c r="B47" s="19" t="s">
        <v>75</v>
      </c>
      <c r="C47" s="12">
        <f>'CK T2,22'!F47</f>
        <v>94000000</v>
      </c>
      <c r="D47" s="23">
        <v>55200000</v>
      </c>
      <c r="E47" s="41">
        <v>54300000</v>
      </c>
      <c r="F47" s="23">
        <f t="shared" si="5"/>
        <v>94900000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13</v>
      </c>
      <c r="B48" s="19" t="s">
        <v>76</v>
      </c>
      <c r="C48" s="12">
        <f>'CK T2,22'!F48</f>
        <v>263220000</v>
      </c>
      <c r="D48" s="23">
        <v>125460000</v>
      </c>
      <c r="E48" s="41"/>
      <c r="F48" s="23">
        <f t="shared" si="5"/>
        <v>388680000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3" t="s">
        <v>32</v>
      </c>
      <c r="B49" s="4" t="s">
        <v>33</v>
      </c>
      <c r="C49" s="55">
        <f>'CK T2,22'!F49</f>
        <v>2028072947</v>
      </c>
      <c r="D49" s="40"/>
      <c r="E49" s="40"/>
      <c r="F49" s="26">
        <f>SUM(F50:F53)</f>
        <v>2126672947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</v>
      </c>
      <c r="B50" s="19" t="s">
        <v>34</v>
      </c>
      <c r="C50" s="12">
        <f>'CK T2,22'!F50</f>
        <v>265136716</v>
      </c>
      <c r="D50" s="40"/>
      <c r="E50" s="40"/>
      <c r="F50" s="21">
        <f>C50+D50-E50</f>
        <v>265136716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2</v>
      </c>
      <c r="B51" s="19" t="s">
        <v>35</v>
      </c>
      <c r="C51" s="12">
        <f>'CK T2,22'!F51</f>
        <v>1050759954</v>
      </c>
      <c r="D51" s="40"/>
      <c r="E51" s="40">
        <v>-98600000</v>
      </c>
      <c r="F51" s="21">
        <f t="shared" ref="F51:F53" si="6">C51+D51-E51</f>
        <v>1149359954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3</v>
      </c>
      <c r="B52" s="19" t="s">
        <v>36</v>
      </c>
      <c r="C52" s="12">
        <f>'CK T2,22'!F52</f>
        <v>147208175</v>
      </c>
      <c r="D52" s="40"/>
      <c r="E52" s="40"/>
      <c r="F52" s="21">
        <f t="shared" si="6"/>
        <v>147208175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4</v>
      </c>
      <c r="B53" s="19" t="s">
        <v>37</v>
      </c>
      <c r="C53" s="12">
        <f>'CK T2,22'!F53</f>
        <v>564968102</v>
      </c>
      <c r="D53" s="41"/>
      <c r="E53" s="41"/>
      <c r="F53" s="21">
        <f t="shared" si="6"/>
        <v>564968102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43"/>
      <c r="B54" s="44"/>
      <c r="C54" s="12" t="str">
        <f>'CK T2,22'!F54</f>
        <v>-</v>
      </c>
      <c r="D54" s="44"/>
      <c r="E54" s="44"/>
      <c r="F54" s="27" t="s">
        <v>10</v>
      </c>
      <c r="G54" s="35"/>
      <c r="H54" s="35"/>
      <c r="I54" s="39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70" t="s">
        <v>38</v>
      </c>
      <c r="B55" s="71"/>
      <c r="C55" s="30">
        <f>C8+C18+C21+C35+C49</f>
        <v>18529690113</v>
      </c>
      <c r="D55" s="30">
        <f t="shared" ref="D55:F55" si="7">D8+D18+D21+D35+D49</f>
        <v>1860852737</v>
      </c>
      <c r="E55" s="30">
        <f t="shared" si="7"/>
        <v>1953016796</v>
      </c>
      <c r="F55" s="30">
        <f t="shared" si="7"/>
        <v>18536126054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5" t="s">
        <v>39</v>
      </c>
      <c r="C57" s="35"/>
      <c r="D57" s="31">
        <f>F55</f>
        <v>18536126054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40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41</v>
      </c>
      <c r="C59" s="35"/>
      <c r="D59" s="33">
        <f>SUM(D60:D62)</f>
        <v>15787105309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42</v>
      </c>
      <c r="C60" s="35"/>
      <c r="D60" s="24">
        <f>F8</f>
        <v>13676155597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43</v>
      </c>
      <c r="C61" s="35"/>
      <c r="D61" s="24">
        <f>F18</f>
        <v>-15723235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44</v>
      </c>
      <c r="C62" s="35"/>
      <c r="D62" s="24">
        <f>F49</f>
        <v>2126672947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70</v>
      </c>
      <c r="C63" s="35"/>
      <c r="D63" s="33">
        <v>709989503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20.25" hidden="1" customHeight="1" thickBot="1" x14ac:dyDescent="0.3">
      <c r="A64" s="35"/>
      <c r="B64" s="32" t="s">
        <v>80</v>
      </c>
      <c r="C64" s="35"/>
      <c r="D64" s="33">
        <v>1693116627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4" t="s">
        <v>45</v>
      </c>
      <c r="C65" s="35"/>
      <c r="D65" s="31">
        <v>105351848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72" t="s">
        <v>95</v>
      </c>
      <c r="E66" s="73"/>
      <c r="F66" s="74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58" t="s">
        <v>109</v>
      </c>
      <c r="B67" s="59"/>
      <c r="C67" s="59"/>
      <c r="D67" s="59"/>
      <c r="E67" s="59"/>
      <c r="F67" s="60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61" t="s">
        <v>111</v>
      </c>
      <c r="B70" s="62"/>
      <c r="C70" s="62"/>
      <c r="D70" s="62"/>
      <c r="E70" s="62"/>
      <c r="F70" s="63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</sheetData>
  <sheetProtection password="969B" sheet="1" objects="1" scenarios="1" selectLockedCells="1" selectUnlockedCells="1"/>
  <mergeCells count="8">
    <mergeCell ref="A67:F67"/>
    <mergeCell ref="A70:F70"/>
    <mergeCell ref="A1:C1"/>
    <mergeCell ref="A2:C2"/>
    <mergeCell ref="A4:F4"/>
    <mergeCell ref="A5:F5"/>
    <mergeCell ref="A55:B55"/>
    <mergeCell ref="D66:F66"/>
  </mergeCells>
  <pageMargins left="0.25" right="0.25" top="0.25" bottom="0.25" header="0.3" footer="0.3"/>
  <pageSetup paperSize="9" scale="7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D26" sqref="D26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83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13676155597</v>
      </c>
      <c r="D8" s="5">
        <f t="shared" si="0"/>
        <v>0</v>
      </c>
      <c r="E8" s="5">
        <f>E9+E14</f>
        <v>1820970770</v>
      </c>
      <c r="F8" s="5">
        <f>F9+F14</f>
        <v>11855184827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13374272779</v>
      </c>
      <c r="D9" s="9">
        <f t="shared" si="1"/>
        <v>0</v>
      </c>
      <c r="E9" s="9">
        <f t="shared" si="1"/>
        <v>1820970770</v>
      </c>
      <c r="F9" s="8">
        <f>SUM(F10:F13)</f>
        <v>11553302009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T3,22 '!F10</f>
        <v>8819212446</v>
      </c>
      <c r="D10" s="13"/>
      <c r="E10" s="12">
        <v>682614020</v>
      </c>
      <c r="F10" s="14">
        <f>C10+D10-E10</f>
        <v>8136598426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T3,22 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T3,22 '!F12</f>
        <v>4555060333</v>
      </c>
      <c r="D12" s="13"/>
      <c r="E12" s="12">
        <v>1138356750</v>
      </c>
      <c r="F12" s="14">
        <f t="shared" si="2"/>
        <v>3416703583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T3,22 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T3,22 '!F14</f>
        <v>301882818</v>
      </c>
      <c r="D14" s="16">
        <f>SUM(D15:D17)</f>
        <v>0</v>
      </c>
      <c r="E14" s="17">
        <v>0</v>
      </c>
      <c r="F14" s="8">
        <f>SUM(F15:F17)</f>
        <v>301882818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T3,22 '!F15</f>
        <v>291882818</v>
      </c>
      <c r="D15" s="13"/>
      <c r="E15" s="15">
        <v>0</v>
      </c>
      <c r="F15" s="12">
        <f>C15+D15-E15</f>
        <v>291882818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T3,22 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T3,22 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T3,22 '!F18</f>
        <v>-15723235</v>
      </c>
      <c r="D18" s="8">
        <f t="shared" ref="D18:E18" si="3">SUM(D19:D20)</f>
        <v>60000</v>
      </c>
      <c r="E18" s="8">
        <f t="shared" si="3"/>
        <v>66208035</v>
      </c>
      <c r="F18" s="8">
        <f>SUM(F19:F20)</f>
        <v>-81871270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T3,22 '!F19</f>
        <v>-15723235</v>
      </c>
      <c r="D19" s="40">
        <v>60000</v>
      </c>
      <c r="E19" s="40">
        <v>66208035</v>
      </c>
      <c r="F19" s="21">
        <f>C19+D19-E19</f>
        <v>-81871270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T3,22 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T3,22 '!F21</f>
        <v>1276452405</v>
      </c>
      <c r="D21" s="22">
        <f t="shared" ref="D21:F21" si="4">SUM(D22:D33)</f>
        <v>771390898</v>
      </c>
      <c r="E21" s="22">
        <f t="shared" si="4"/>
        <v>1139652257</v>
      </c>
      <c r="F21" s="22">
        <f t="shared" si="4"/>
        <v>908191046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T3,22 '!F22</f>
        <v>245649877</v>
      </c>
      <c r="D22" s="41">
        <v>246915000</v>
      </c>
      <c r="E22" s="41">
        <v>287829431</v>
      </c>
      <c r="F22" s="23">
        <f>C22+D22-E22</f>
        <v>204735446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T3,22 '!F23</f>
        <v>219174451</v>
      </c>
      <c r="D23" s="41">
        <v>15000000</v>
      </c>
      <c r="E23" s="41"/>
      <c r="F23" s="23">
        <f t="shared" ref="F23:F34" si="5">C23+D23-E23</f>
        <v>234174451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T3,22 '!F24</f>
        <v>27315500</v>
      </c>
      <c r="D24" s="41">
        <v>4285000</v>
      </c>
      <c r="E24" s="41">
        <v>4200000</v>
      </c>
      <c r="F24" s="23">
        <f t="shared" si="5"/>
        <v>27400500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T3,22 '!F25</f>
        <v>27940219</v>
      </c>
      <c r="D25" s="41">
        <v>14520000</v>
      </c>
      <c r="E25" s="41">
        <v>21094640</v>
      </c>
      <c r="F25" s="23">
        <f t="shared" si="5"/>
        <v>21365579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T3,22 '!F26</f>
        <v>133748642</v>
      </c>
      <c r="D26" s="41">
        <v>126250000</v>
      </c>
      <c r="E26" s="41">
        <v>218870738</v>
      </c>
      <c r="F26" s="23">
        <f t="shared" si="5"/>
        <v>41127904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T3,22 '!F27</f>
        <v>61564835</v>
      </c>
      <c r="D27" s="41">
        <v>1350000</v>
      </c>
      <c r="E27" s="41">
        <v>16837200</v>
      </c>
      <c r="F27" s="23">
        <f t="shared" si="5"/>
        <v>46077635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T3,22 '!F28</f>
        <v>254185196</v>
      </c>
      <c r="D28" s="41">
        <v>263137500</v>
      </c>
      <c r="E28" s="41">
        <v>459568379</v>
      </c>
      <c r="F28" s="23">
        <f t="shared" si="5"/>
        <v>57754317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T3,22 '!F29</f>
        <v>68456462</v>
      </c>
      <c r="D29" s="41">
        <v>61935000</v>
      </c>
      <c r="E29" s="41">
        <v>98394200</v>
      </c>
      <c r="F29" s="23">
        <f t="shared" si="5"/>
        <v>31997262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T3,22 '!F30</f>
        <v>22702334</v>
      </c>
      <c r="D30" s="41">
        <v>1890000</v>
      </c>
      <c r="E30" s="41"/>
      <c r="F30" s="23">
        <f t="shared" si="5"/>
        <v>24592334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T3,22 '!F31</f>
        <v>36581794</v>
      </c>
      <c r="D31" s="41">
        <v>25340000</v>
      </c>
      <c r="E31" s="41">
        <v>7150600</v>
      </c>
      <c r="F31" s="23">
        <f t="shared" si="5"/>
        <v>54771194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T3,22 '!F32</f>
        <v>26793335</v>
      </c>
      <c r="D32" s="41">
        <v>10335000</v>
      </c>
      <c r="E32" s="23"/>
      <c r="F32" s="23">
        <f t="shared" si="5"/>
        <v>37128335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T3,22 '!F33</f>
        <v>152339760</v>
      </c>
      <c r="D33" s="40">
        <v>433398</v>
      </c>
      <c r="E33" s="40">
        <v>25707069</v>
      </c>
      <c r="F33" s="23">
        <f t="shared" si="5"/>
        <v>127066089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T3,22 '!F34</f>
        <v>0</v>
      </c>
      <c r="D34" s="40"/>
      <c r="E34" s="40"/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3" t="s">
        <v>27</v>
      </c>
      <c r="B35" s="4" t="s">
        <v>28</v>
      </c>
      <c r="C35" s="55">
        <f>'CK T3,22 '!F35</f>
        <v>1472568340</v>
      </c>
      <c r="D35" s="25">
        <f>SUM(D36:D48)</f>
        <v>762429425</v>
      </c>
      <c r="E35" s="25">
        <f>SUM(E36:E48)</f>
        <v>1150938007</v>
      </c>
      <c r="F35" s="26">
        <f>SUM(F36:F48)</f>
        <v>1084059758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20">
        <v>1</v>
      </c>
      <c r="B36" s="19" t="s">
        <v>29</v>
      </c>
      <c r="C36" s="12">
        <f>'CK T3,22 '!F36</f>
        <v>560615584</v>
      </c>
      <c r="D36" s="41">
        <v>589820000</v>
      </c>
      <c r="E36" s="41">
        <v>535280307</v>
      </c>
      <c r="F36" s="23">
        <f>C36+D36-E36</f>
        <v>615155277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2</v>
      </c>
      <c r="B37" s="19" t="s">
        <v>30</v>
      </c>
      <c r="C37" s="12">
        <f>'CK T3,22 '!F37</f>
        <v>26903057</v>
      </c>
      <c r="D37" s="41">
        <v>15216000</v>
      </c>
      <c r="E37" s="41">
        <v>12304800</v>
      </c>
      <c r="F37" s="23">
        <f t="shared" ref="F37:F48" si="6">C37+D37-E37</f>
        <v>29814257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3</v>
      </c>
      <c r="B38" s="19" t="s">
        <v>59</v>
      </c>
      <c r="C38" s="12">
        <f>'CK T3,22 '!F38</f>
        <v>21480710</v>
      </c>
      <c r="D38" s="41">
        <v>636000</v>
      </c>
      <c r="E38" s="41">
        <v>9020400</v>
      </c>
      <c r="F38" s="23">
        <f t="shared" si="6"/>
        <v>13096310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4</v>
      </c>
      <c r="B39" s="19" t="s">
        <v>60</v>
      </c>
      <c r="C39" s="12">
        <f>'CK T3,22 '!F39</f>
        <v>51234761</v>
      </c>
      <c r="D39" s="41">
        <v>-2675295</v>
      </c>
      <c r="E39" s="23">
        <v>24082500</v>
      </c>
      <c r="F39" s="23">
        <f t="shared" si="6"/>
        <v>24476966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5</v>
      </c>
      <c r="B40" s="19" t="s">
        <v>31</v>
      </c>
      <c r="C40" s="12">
        <f>'CK T3,22 '!F40</f>
        <v>18951700</v>
      </c>
      <c r="D40" s="41"/>
      <c r="E40" s="41"/>
      <c r="F40" s="23">
        <f t="shared" si="6"/>
        <v>18951700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6</v>
      </c>
      <c r="B41" s="19" t="s">
        <v>73</v>
      </c>
      <c r="C41" s="12">
        <f>'CK T3,22 '!F41</f>
        <v>12250000</v>
      </c>
      <c r="D41" s="41">
        <v>5750000</v>
      </c>
      <c r="E41" s="41">
        <v>22150000</v>
      </c>
      <c r="F41" s="23">
        <f t="shared" si="6"/>
        <v>-4150000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7</v>
      </c>
      <c r="B42" s="19" t="s">
        <v>61</v>
      </c>
      <c r="C42" s="12">
        <f>'CK T3,22 '!F42</f>
        <v>49997528</v>
      </c>
      <c r="D42" s="41">
        <v>-1027280</v>
      </c>
      <c r="E42" s="41"/>
      <c r="F42" s="23">
        <f t="shared" si="6"/>
        <v>48970248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8</v>
      </c>
      <c r="B43" s="19" t="s">
        <v>62</v>
      </c>
      <c r="C43" s="12">
        <f>'CK T3,22 '!F43</f>
        <v>1005000</v>
      </c>
      <c r="D43" s="41"/>
      <c r="E43" s="41"/>
      <c r="F43" s="23">
        <f t="shared" si="6"/>
        <v>1005000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9</v>
      </c>
      <c r="B44" s="19" t="s">
        <v>63</v>
      </c>
      <c r="C44" s="12">
        <f>'CK T3,22 '!F44</f>
        <v>146140000</v>
      </c>
      <c r="D44" s="23">
        <v>136600000</v>
      </c>
      <c r="E44" s="41">
        <v>145200000</v>
      </c>
      <c r="F44" s="23">
        <f t="shared" si="6"/>
        <v>137540000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10</v>
      </c>
      <c r="B45" s="19" t="s">
        <v>64</v>
      </c>
      <c r="C45" s="12">
        <f>'CK T3,22 '!F45</f>
        <v>6060000</v>
      </c>
      <c r="D45" s="23">
        <v>6080000</v>
      </c>
      <c r="E45" s="41">
        <v>11760000</v>
      </c>
      <c r="F45" s="23">
        <f t="shared" si="6"/>
        <v>380000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11</v>
      </c>
      <c r="B46" s="19" t="s">
        <v>65</v>
      </c>
      <c r="C46" s="12">
        <f>'CK T3,22 '!F46</f>
        <v>94350000</v>
      </c>
      <c r="D46" s="23">
        <v>2500000</v>
      </c>
      <c r="E46" s="41"/>
      <c r="F46" s="23">
        <f t="shared" si="6"/>
        <v>96850000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12</v>
      </c>
      <c r="B47" s="19" t="s">
        <v>75</v>
      </c>
      <c r="C47" s="12">
        <f>'CK T3,22 '!F47</f>
        <v>94900000</v>
      </c>
      <c r="D47" s="23">
        <v>5840000</v>
      </c>
      <c r="E47" s="41"/>
      <c r="F47" s="23">
        <f t="shared" si="6"/>
        <v>100740000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13</v>
      </c>
      <c r="B48" s="19" t="s">
        <v>76</v>
      </c>
      <c r="C48" s="12">
        <f>'CK T3,22 '!F48</f>
        <v>388680000</v>
      </c>
      <c r="D48" s="23">
        <v>3690000</v>
      </c>
      <c r="E48" s="41">
        <v>391140000</v>
      </c>
      <c r="F48" s="23">
        <f t="shared" si="6"/>
        <v>1230000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3" t="s">
        <v>32</v>
      </c>
      <c r="B49" s="4" t="s">
        <v>33</v>
      </c>
      <c r="C49" s="55">
        <f>'CK T3,22 '!F49</f>
        <v>2126672947</v>
      </c>
      <c r="D49" s="40"/>
      <c r="E49" s="40"/>
      <c r="F49" s="26">
        <f>SUM(F50:F53)</f>
        <v>2041472947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20">
        <v>1</v>
      </c>
      <c r="B50" s="19" t="s">
        <v>34</v>
      </c>
      <c r="C50" s="12">
        <f>'CK T3,22 '!F50</f>
        <v>265136716</v>
      </c>
      <c r="D50" s="40"/>
      <c r="E50" s="40">
        <v>49400000</v>
      </c>
      <c r="F50" s="21">
        <f>C50+D50-E50</f>
        <v>215736716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2</v>
      </c>
      <c r="B51" s="19" t="s">
        <v>35</v>
      </c>
      <c r="C51" s="12">
        <f>'CK T3,22 '!F51</f>
        <v>1149359954</v>
      </c>
      <c r="D51" s="40"/>
      <c r="E51" s="40">
        <v>35800000</v>
      </c>
      <c r="F51" s="21">
        <f t="shared" ref="F51:F53" si="7">C51+D51-E51</f>
        <v>1113559954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3</v>
      </c>
      <c r="B52" s="19" t="s">
        <v>36</v>
      </c>
      <c r="C52" s="12">
        <f>'CK T3,22 '!F52</f>
        <v>147208175</v>
      </c>
      <c r="D52" s="40"/>
      <c r="E52" s="40"/>
      <c r="F52" s="21">
        <f t="shared" si="7"/>
        <v>147208175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4</v>
      </c>
      <c r="B53" s="19" t="s">
        <v>37</v>
      </c>
      <c r="C53" s="12">
        <f>'CK T3,22 '!F53</f>
        <v>564968102</v>
      </c>
      <c r="D53" s="41"/>
      <c r="E53" s="41"/>
      <c r="F53" s="21">
        <f t="shared" si="7"/>
        <v>564968102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43"/>
      <c r="B54" s="44"/>
      <c r="C54" s="46" t="str">
        <f>'CK T3,22 '!F54</f>
        <v>-</v>
      </c>
      <c r="D54" s="44"/>
      <c r="E54" s="44"/>
      <c r="F54" s="27" t="s">
        <v>10</v>
      </c>
      <c r="G54" s="35"/>
      <c r="H54" s="35"/>
      <c r="I54" s="39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70" t="s">
        <v>38</v>
      </c>
      <c r="B55" s="75"/>
      <c r="C55" s="28">
        <f>'CK T3,22 '!F55</f>
        <v>18536126054</v>
      </c>
      <c r="D55" s="29">
        <f t="shared" ref="D55:F55" si="8">D8+D18+D21+D35+D49</f>
        <v>1533880323</v>
      </c>
      <c r="E55" s="30">
        <f t="shared" si="8"/>
        <v>4177769069</v>
      </c>
      <c r="F55" s="30">
        <f t="shared" si="8"/>
        <v>15807037308</v>
      </c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35"/>
      <c r="B56" s="35"/>
      <c r="C56" s="4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hidden="1" thickBot="1" x14ac:dyDescent="0.3">
      <c r="A57" s="35"/>
      <c r="B57" s="35" t="s">
        <v>39</v>
      </c>
      <c r="C57" s="35"/>
      <c r="D57" s="31">
        <f>F55</f>
        <v>15807037308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2" t="s">
        <v>40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41</v>
      </c>
      <c r="C59" s="35"/>
      <c r="D59" s="33">
        <f>SUM(D60:D62)</f>
        <v>13814786504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42</v>
      </c>
      <c r="C60" s="35"/>
      <c r="D60" s="24">
        <f>F8</f>
        <v>11855184827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43</v>
      </c>
      <c r="C61" s="35"/>
      <c r="D61" s="24">
        <f>F18</f>
        <v>-81871270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44</v>
      </c>
      <c r="C62" s="35"/>
      <c r="D62" s="24">
        <f>F49</f>
        <v>2041472947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70</v>
      </c>
      <c r="C63" s="35"/>
      <c r="D63" s="33">
        <v>709989503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20.25" hidden="1" customHeight="1" thickBot="1" x14ac:dyDescent="0.3">
      <c r="A64" s="35"/>
      <c r="B64" s="32" t="s">
        <v>80</v>
      </c>
      <c r="C64" s="35"/>
      <c r="D64" s="33">
        <v>1693116627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6.5" hidden="1" thickBot="1" x14ac:dyDescent="0.3">
      <c r="A65" s="35"/>
      <c r="B65" s="34" t="s">
        <v>45</v>
      </c>
      <c r="C65" s="35"/>
      <c r="D65" s="31">
        <v>105351848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thickBot="1" x14ac:dyDescent="0.3">
      <c r="A66" s="35"/>
      <c r="B66" s="35"/>
      <c r="C66" s="35"/>
      <c r="D66" s="72" t="s">
        <v>96</v>
      </c>
      <c r="E66" s="73"/>
      <c r="F66" s="74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58" t="s">
        <v>107</v>
      </c>
      <c r="B67" s="59"/>
      <c r="C67" s="59"/>
      <c r="D67" s="59"/>
      <c r="E67" s="59"/>
      <c r="F67" s="60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61" t="s">
        <v>110</v>
      </c>
      <c r="B70" s="62"/>
      <c r="C70" s="62"/>
      <c r="D70" s="62"/>
      <c r="E70" s="62"/>
      <c r="F70" s="63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</sheetData>
  <sheetProtection password="969B" sheet="1" objects="1" scenarios="1" selectLockedCells="1" selectUnlockedCells="1"/>
  <mergeCells count="8">
    <mergeCell ref="A67:F67"/>
    <mergeCell ref="A70:F70"/>
    <mergeCell ref="A1:C1"/>
    <mergeCell ref="A2:C2"/>
    <mergeCell ref="A4:F4"/>
    <mergeCell ref="A5:F5"/>
    <mergeCell ref="A55:B55"/>
    <mergeCell ref="D66:F66"/>
  </mergeCells>
  <pageMargins left="0.25" right="0.25" top="0.25" bottom="0.25" header="0.3" footer="0.3"/>
  <pageSetup paperSize="9" scale="7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6" workbookViewId="0">
      <selection activeCell="C25" sqref="C25:E25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84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11855184827</v>
      </c>
      <c r="D8" s="5">
        <f t="shared" si="0"/>
        <v>0</v>
      </c>
      <c r="E8" s="5">
        <f>E9+E14</f>
        <v>796670287</v>
      </c>
      <c r="F8" s="5">
        <f>F9+F14</f>
        <v>11058514540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11553302009</v>
      </c>
      <c r="D9" s="9">
        <f t="shared" si="1"/>
        <v>0</v>
      </c>
      <c r="E9" s="9">
        <f t="shared" si="1"/>
        <v>796670287</v>
      </c>
      <c r="F9" s="8">
        <f>SUM(F10:F13)</f>
        <v>10756631722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T4,22 '!F10</f>
        <v>8136598426</v>
      </c>
      <c r="D10" s="13"/>
      <c r="E10" s="12">
        <v>774356047</v>
      </c>
      <c r="F10" s="14">
        <f>C10+D10-E10</f>
        <v>7362242379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T4,22 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T4,22 '!F12</f>
        <v>3416703583</v>
      </c>
      <c r="D12" s="13"/>
      <c r="E12" s="12">
        <v>22314240</v>
      </c>
      <c r="F12" s="14">
        <f t="shared" si="2"/>
        <v>3394389343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T4,22 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T4,22 '!F14</f>
        <v>301882818</v>
      </c>
      <c r="D14" s="16">
        <f>SUM(D15:D17)</f>
        <v>0</v>
      </c>
      <c r="E14" s="17">
        <v>0</v>
      </c>
      <c r="F14" s="8">
        <f>SUM(F15:F17)</f>
        <v>301882818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T4,22 '!F15</f>
        <v>291882818</v>
      </c>
      <c r="D15" s="13"/>
      <c r="E15" s="15">
        <v>0</v>
      </c>
      <c r="F15" s="12">
        <f>C15+D15-E15</f>
        <v>291882818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T4,22 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T4,22 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T4,22 '!F18</f>
        <v>-81871270</v>
      </c>
      <c r="D18" s="8">
        <f t="shared" ref="D18:E18" si="3">SUM(D19:D20)</f>
        <v>10100000</v>
      </c>
      <c r="E18" s="8">
        <f t="shared" si="3"/>
        <v>53169535</v>
      </c>
      <c r="F18" s="8">
        <f>SUM(F19:F20)</f>
        <v>-124940805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T4,22 '!F19</f>
        <v>-81871270</v>
      </c>
      <c r="D19" s="40">
        <v>10100000</v>
      </c>
      <c r="E19" s="40">
        <v>53169535</v>
      </c>
      <c r="F19" s="21">
        <f>C19+D19-E19</f>
        <v>-124940805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T4,22 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12">
        <f>'CK T4,22 '!F21</f>
        <v>908191046</v>
      </c>
      <c r="D21" s="22">
        <f>SUM(D22:D33)</f>
        <v>776537000</v>
      </c>
      <c r="E21" s="22">
        <f>SUM(E22:E33)</f>
        <v>695406381</v>
      </c>
      <c r="F21" s="22">
        <f>SUM(F22:F33)</f>
        <v>989321665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T4,22 '!F22</f>
        <v>204735446</v>
      </c>
      <c r="D22" s="41">
        <v>224482500</v>
      </c>
      <c r="E22" s="41">
        <v>219672265</v>
      </c>
      <c r="F22" s="23">
        <f>C22+D22-E22</f>
        <v>209545681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T4,22 '!F23</f>
        <v>234174451</v>
      </c>
      <c r="D23" s="41">
        <v>15000000</v>
      </c>
      <c r="E23" s="41"/>
      <c r="F23" s="23">
        <f t="shared" ref="F23:F34" si="4">C23+D23-E23</f>
        <v>249174451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T4,22 '!F24</f>
        <v>27400500</v>
      </c>
      <c r="D24" s="41">
        <v>3485000</v>
      </c>
      <c r="E24" s="41">
        <v>2100000</v>
      </c>
      <c r="F24" s="23">
        <f t="shared" si="4"/>
        <v>28785500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T4,22 '!F25</f>
        <v>21365579</v>
      </c>
      <c r="D25" s="41">
        <v>13752000</v>
      </c>
      <c r="E25" s="41">
        <v>21242600</v>
      </c>
      <c r="F25" s="23">
        <f>C25+D25-E25</f>
        <v>13874979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T4,22 '!F26</f>
        <v>41127904</v>
      </c>
      <c r="D26" s="41">
        <v>129700000</v>
      </c>
      <c r="E26" s="41">
        <v>105603465</v>
      </c>
      <c r="F26" s="23">
        <f t="shared" si="4"/>
        <v>65224439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T4,22 '!F27</f>
        <v>46077635</v>
      </c>
      <c r="D27" s="41">
        <v>700000</v>
      </c>
      <c r="E27" s="41">
        <v>15040000</v>
      </c>
      <c r="F27" s="23">
        <f t="shared" si="4"/>
        <v>31737635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T4,22 '!F28</f>
        <v>57754317</v>
      </c>
      <c r="D28" s="41">
        <v>301612500</v>
      </c>
      <c r="E28" s="41">
        <v>235588623</v>
      </c>
      <c r="F28" s="23">
        <f t="shared" si="4"/>
        <v>123778194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T4,22 '!F29</f>
        <v>31997262</v>
      </c>
      <c r="D29" s="41">
        <v>61305000</v>
      </c>
      <c r="E29" s="41">
        <v>64604408</v>
      </c>
      <c r="F29" s="23">
        <f t="shared" si="4"/>
        <v>28697854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T4,22 '!F30</f>
        <v>24592334</v>
      </c>
      <c r="D30" s="41">
        <v>1260000</v>
      </c>
      <c r="E30" s="41"/>
      <c r="F30" s="23">
        <f t="shared" si="4"/>
        <v>25852334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T4,22 '!F31</f>
        <v>54771194</v>
      </c>
      <c r="D31" s="41">
        <v>25240000</v>
      </c>
      <c r="E31" s="41">
        <v>29002420</v>
      </c>
      <c r="F31" s="23">
        <f t="shared" si="4"/>
        <v>51008774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T4,22 '!F32</f>
        <v>37128335</v>
      </c>
      <c r="D32" s="41"/>
      <c r="E32" s="23"/>
      <c r="F32" s="23">
        <f t="shared" si="4"/>
        <v>37128335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T4,22 '!F33</f>
        <v>127066089</v>
      </c>
      <c r="D33" s="40"/>
      <c r="E33" s="40">
        <v>2552600</v>
      </c>
      <c r="F33" s="23">
        <f t="shared" si="4"/>
        <v>124513489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T4,22 '!F34</f>
        <v>0</v>
      </c>
      <c r="D34" s="40"/>
      <c r="E34" s="40"/>
      <c r="F34" s="23">
        <f t="shared" si="4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/>
      <c r="C35" s="12"/>
      <c r="D35" s="40"/>
      <c r="E35" s="40"/>
      <c r="F35" s="23"/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T4,22 '!F35</f>
        <v>1084059758</v>
      </c>
      <c r="D36" s="25">
        <f>SUM(D37:D49)</f>
        <v>668663751</v>
      </c>
      <c r="E36" s="25">
        <f>SUM(E37:E49)</f>
        <v>705071600</v>
      </c>
      <c r="F36" s="26">
        <f>SUM(F37:F49)</f>
        <v>1047651909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T4,22 '!F36</f>
        <v>615155277</v>
      </c>
      <c r="D37" s="41">
        <v>497728000</v>
      </c>
      <c r="E37" s="41">
        <v>520040000</v>
      </c>
      <c r="F37" s="23">
        <f>C37+D37-E37</f>
        <v>592843277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T4,22 '!F37</f>
        <v>29814257</v>
      </c>
      <c r="D38" s="41">
        <v>15132000</v>
      </c>
      <c r="E38" s="41">
        <v>14340600</v>
      </c>
      <c r="F38" s="23">
        <f t="shared" ref="F38:F49" si="5">C38+D38-E38</f>
        <v>30605657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T4,22 '!F38</f>
        <v>13096310</v>
      </c>
      <c r="D39" s="41">
        <v>516000</v>
      </c>
      <c r="E39" s="41">
        <v>9726000</v>
      </c>
      <c r="F39" s="23">
        <f t="shared" si="5"/>
        <v>3886310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T4,22 '!F39</f>
        <v>24476966</v>
      </c>
      <c r="D40" s="41">
        <v>-422415</v>
      </c>
      <c r="E40" s="23"/>
      <c r="F40" s="23">
        <f t="shared" si="5"/>
        <v>24054551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T4,22 '!F40</f>
        <v>18951700</v>
      </c>
      <c r="D41" s="41"/>
      <c r="E41" s="41"/>
      <c r="F41" s="23">
        <f t="shared" si="5"/>
        <v>18951700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T4,22 '!F41</f>
        <v>-4150000</v>
      </c>
      <c r="D42" s="41">
        <v>10800000</v>
      </c>
      <c r="E42" s="41">
        <v>11400000</v>
      </c>
      <c r="F42" s="23">
        <f t="shared" si="5"/>
        <v>-4750000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T4,22 '!F42</f>
        <v>48970248</v>
      </c>
      <c r="D43" s="41">
        <v>-109834</v>
      </c>
      <c r="E43" s="41"/>
      <c r="F43" s="23">
        <f t="shared" si="5"/>
        <v>48860414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T4,22 '!F43</f>
        <v>1005000</v>
      </c>
      <c r="D44" s="41"/>
      <c r="E44" s="41"/>
      <c r="F44" s="23">
        <f t="shared" si="5"/>
        <v>1005000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T4,22 '!F44</f>
        <v>137540000</v>
      </c>
      <c r="D45" s="23">
        <v>125540000</v>
      </c>
      <c r="E45" s="41">
        <v>137540000</v>
      </c>
      <c r="F45" s="23">
        <f t="shared" si="5"/>
        <v>125540000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T4,22 '!F45</f>
        <v>380000</v>
      </c>
      <c r="D46" s="23">
        <v>5920000</v>
      </c>
      <c r="E46" s="41">
        <v>6200000</v>
      </c>
      <c r="F46" s="23">
        <f t="shared" si="5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T4,22 '!F46</f>
        <v>96850000</v>
      </c>
      <c r="D47" s="23">
        <v>2050000</v>
      </c>
      <c r="E47" s="41"/>
      <c r="F47" s="23">
        <f t="shared" si="5"/>
        <v>98900000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T4,22 '!F47</f>
        <v>100740000</v>
      </c>
      <c r="D48" s="23">
        <v>2900000</v>
      </c>
      <c r="E48" s="41"/>
      <c r="F48" s="23">
        <f t="shared" si="5"/>
        <v>103640000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T4,22 '!F48</f>
        <v>1230000</v>
      </c>
      <c r="D49" s="23">
        <v>8610000</v>
      </c>
      <c r="E49" s="41">
        <v>5825000</v>
      </c>
      <c r="F49" s="23">
        <f t="shared" si="5"/>
        <v>4015000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3" t="s">
        <v>32</v>
      </c>
      <c r="B50" s="4" t="s">
        <v>33</v>
      </c>
      <c r="C50" s="55">
        <f>'CK T4,22 '!F49</f>
        <v>2041472947</v>
      </c>
      <c r="D50" s="40"/>
      <c r="E50" s="40"/>
      <c r="F50" s="26">
        <f>SUM(F51:F54)</f>
        <v>2041472947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1</v>
      </c>
      <c r="B51" s="19" t="s">
        <v>34</v>
      </c>
      <c r="C51" s="12">
        <f>'CK T4,22 '!F50</f>
        <v>215736716</v>
      </c>
      <c r="D51" s="40"/>
      <c r="E51" s="40"/>
      <c r="F51" s="21">
        <f>C51+D51-E51</f>
        <v>215736716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2</v>
      </c>
      <c r="B52" s="19" t="s">
        <v>35</v>
      </c>
      <c r="C52" s="12">
        <f>'CK T4,22 '!F51</f>
        <v>1113559954</v>
      </c>
      <c r="D52" s="40"/>
      <c r="E52" s="40"/>
      <c r="F52" s="21">
        <f t="shared" ref="F52:F54" si="6">C52+D52-E52</f>
        <v>1113559954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3</v>
      </c>
      <c r="B53" s="19" t="s">
        <v>36</v>
      </c>
      <c r="C53" s="12">
        <f>'CK T4,22 '!F52</f>
        <v>147208175</v>
      </c>
      <c r="D53" s="40"/>
      <c r="E53" s="40"/>
      <c r="F53" s="21">
        <f t="shared" si="6"/>
        <v>147208175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4</v>
      </c>
      <c r="B54" s="19" t="s">
        <v>37</v>
      </c>
      <c r="C54" s="12">
        <f>'CK T4,22 '!F53</f>
        <v>564968102</v>
      </c>
      <c r="D54" s="41"/>
      <c r="E54" s="41"/>
      <c r="F54" s="21">
        <f t="shared" si="6"/>
        <v>564968102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43"/>
      <c r="B55" s="44"/>
      <c r="C55" s="12" t="str">
        <f>'CK T4,22 '!F54</f>
        <v>-</v>
      </c>
      <c r="D55" s="44"/>
      <c r="E55" s="44"/>
      <c r="F55" s="27" t="s">
        <v>10</v>
      </c>
      <c r="G55" s="35"/>
      <c r="H55" s="35"/>
      <c r="I55" s="3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70" t="s">
        <v>38</v>
      </c>
      <c r="B56" s="75"/>
      <c r="C56" s="28">
        <f>'CK T3,22 '!F55</f>
        <v>18536126054</v>
      </c>
      <c r="D56" s="29">
        <f t="shared" ref="D56:F56" si="7">D8+D18+D21+D36+D50</f>
        <v>1455300751</v>
      </c>
      <c r="E56" s="30">
        <f t="shared" si="7"/>
        <v>2250317803</v>
      </c>
      <c r="F56" s="30">
        <f t="shared" si="7"/>
        <v>15012020256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35"/>
      <c r="B57" s="35"/>
      <c r="C57" s="4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5" t="s">
        <v>39</v>
      </c>
      <c r="C58" s="35"/>
      <c r="D58" s="31">
        <f>F56</f>
        <v>15012020256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40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41</v>
      </c>
      <c r="C60" s="35"/>
      <c r="D60" s="33">
        <f>SUM(D61:D63)</f>
        <v>12975046682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42</v>
      </c>
      <c r="C61" s="35"/>
      <c r="D61" s="24">
        <f>F8</f>
        <v>11058514540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43</v>
      </c>
      <c r="C62" s="35"/>
      <c r="D62" s="24">
        <f>F18</f>
        <v>-124940805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44</v>
      </c>
      <c r="C63" s="35"/>
      <c r="D63" s="24">
        <f>F50</f>
        <v>2041472947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70</v>
      </c>
      <c r="C64" s="35"/>
      <c r="D64" s="33">
        <v>709989503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20.25" hidden="1" customHeight="1" thickBot="1" x14ac:dyDescent="0.3">
      <c r="A65" s="35"/>
      <c r="B65" s="32" t="s">
        <v>80</v>
      </c>
      <c r="C65" s="35"/>
      <c r="D65" s="33">
        <v>1693116627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hidden="1" thickBot="1" x14ac:dyDescent="0.3">
      <c r="A66" s="35"/>
      <c r="B66" s="34" t="s">
        <v>45</v>
      </c>
      <c r="C66" s="35"/>
      <c r="D66" s="31">
        <v>105351848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72" t="s">
        <v>97</v>
      </c>
      <c r="E67" s="73"/>
      <c r="F67" s="74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58" t="s">
        <v>112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thickBot="1" x14ac:dyDescent="0.3">
      <c r="A71" s="61" t="s">
        <v>113</v>
      </c>
      <c r="B71" s="62"/>
      <c r="C71" s="62"/>
      <c r="D71" s="62"/>
      <c r="E71" s="62"/>
      <c r="F71" s="63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</sheetData>
  <sheetProtection password="969B" sheet="1" objects="1" scenarios="1" selectLockedCells="1" selectUnlockedCells="1"/>
  <mergeCells count="8">
    <mergeCell ref="A68:F68"/>
    <mergeCell ref="A71:F71"/>
    <mergeCell ref="A1:C1"/>
    <mergeCell ref="A2:C2"/>
    <mergeCell ref="A4:F4"/>
    <mergeCell ref="A5:F5"/>
    <mergeCell ref="A56:B56"/>
    <mergeCell ref="D67:F67"/>
  </mergeCells>
  <pageMargins left="0.25" right="0.25" top="0.25" bottom="0.25" header="0.3" footer="0.3"/>
  <pageSetup paperSize="9" scale="7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6" workbookViewId="0">
      <selection activeCell="D26" sqref="D26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85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11058514540</v>
      </c>
      <c r="D8" s="5">
        <f t="shared" si="0"/>
        <v>0</v>
      </c>
      <c r="E8" s="5">
        <f>E9+E14</f>
        <v>1025364547</v>
      </c>
      <c r="F8" s="5">
        <f>F9+F14</f>
        <v>9941200188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10756631722</v>
      </c>
      <c r="D9" s="9">
        <f t="shared" si="1"/>
        <v>0</v>
      </c>
      <c r="E9" s="9">
        <f t="shared" si="1"/>
        <v>1025364547</v>
      </c>
      <c r="F9" s="8">
        <f>SUM(F10:F13)</f>
        <v>9731267175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T5,22 '!F10</f>
        <v>7362242379</v>
      </c>
      <c r="D10" s="13"/>
      <c r="E10" s="12">
        <v>1025364547</v>
      </c>
      <c r="F10" s="14">
        <f>C10+D10-E10</f>
        <v>6336877832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T5,22 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T5,22 '!F12</f>
        <v>3394389343</v>
      </c>
      <c r="D12" s="13"/>
      <c r="E12" s="12"/>
      <c r="F12" s="14">
        <f t="shared" si="2"/>
        <v>3394389343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T5,22 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T5,22 '!F14</f>
        <v>301882818</v>
      </c>
      <c r="D14" s="16">
        <f>SUM(D15:D17)</f>
        <v>0</v>
      </c>
      <c r="E14" s="17">
        <v>0</v>
      </c>
      <c r="F14" s="8">
        <f>SUM(F15:F17)</f>
        <v>209933013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T5,22 '!F15</f>
        <v>291882818</v>
      </c>
      <c r="D15" s="13"/>
      <c r="E15" s="12">
        <v>91949805</v>
      </c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T5,22 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T5,22 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T5,22 '!F18</f>
        <v>-124940805</v>
      </c>
      <c r="D18" s="8">
        <f t="shared" ref="D18:E18" si="3">SUM(D19:D20)</f>
        <v>840000</v>
      </c>
      <c r="E18" s="8">
        <f t="shared" si="3"/>
        <v>35990435</v>
      </c>
      <c r="F18" s="8">
        <f>SUM(F19:F20)</f>
        <v>-160091240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T5,22 '!F19</f>
        <v>-124940805</v>
      </c>
      <c r="D19" s="40">
        <v>840000</v>
      </c>
      <c r="E19" s="40">
        <v>35990435</v>
      </c>
      <c r="F19" s="21">
        <f>C19+D19-E19</f>
        <v>-160091240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T5,22 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T5,22 '!F21</f>
        <v>989321665</v>
      </c>
      <c r="D21" s="22">
        <f>SUM(D22:D35)</f>
        <v>137356000</v>
      </c>
      <c r="E21" s="22">
        <f>SUM(E22:E35)</f>
        <v>197796595</v>
      </c>
      <c r="F21" s="22">
        <f>SUM(F22:F35)</f>
        <v>928881070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T5,22 '!F22</f>
        <v>209545681</v>
      </c>
      <c r="D22" s="41">
        <v>6727500</v>
      </c>
      <c r="E22" s="41">
        <v>108287782</v>
      </c>
      <c r="F22" s="23">
        <f>C22+D22-E22</f>
        <v>107985399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T5,22 '!F23</f>
        <v>249174451</v>
      </c>
      <c r="D23" s="41"/>
      <c r="E23" s="41"/>
      <c r="F23" s="23">
        <f t="shared" ref="F23:F35" si="4">C23+D23-E23</f>
        <v>249174451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T5,22 '!F24</f>
        <v>28785500</v>
      </c>
      <c r="D24" s="41"/>
      <c r="E24" s="41"/>
      <c r="F24" s="23">
        <f t="shared" si="4"/>
        <v>28785500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T5,22 '!F25</f>
        <v>13874979</v>
      </c>
      <c r="D25" s="41">
        <v>12576000</v>
      </c>
      <c r="E25" s="41">
        <v>0</v>
      </c>
      <c r="F25" s="23">
        <f t="shared" si="4"/>
        <v>26450979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T5,22 '!F26</f>
        <v>65224439</v>
      </c>
      <c r="D26" s="41">
        <v>2950000</v>
      </c>
      <c r="E26" s="41">
        <v>9647447</v>
      </c>
      <c r="F26" s="23">
        <f t="shared" si="4"/>
        <v>58526992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T5,22 '!F27</f>
        <v>31737635</v>
      </c>
      <c r="D27" s="41">
        <v>100000</v>
      </c>
      <c r="E27" s="41"/>
      <c r="F27" s="23">
        <f t="shared" si="4"/>
        <v>31837635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T5,22 '!F28</f>
        <v>123778194</v>
      </c>
      <c r="D28" s="41">
        <v>14287500</v>
      </c>
      <c r="E28" s="41">
        <v>683760</v>
      </c>
      <c r="F28" s="23">
        <f t="shared" si="4"/>
        <v>137381934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T5,22 '!F29</f>
        <v>28697854</v>
      </c>
      <c r="D29" s="41">
        <v>1320000</v>
      </c>
      <c r="E29" s="41"/>
      <c r="F29" s="23">
        <f t="shared" si="4"/>
        <v>30017854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T5,22 '!F30</f>
        <v>25852334</v>
      </c>
      <c r="D30" s="41">
        <v>105000</v>
      </c>
      <c r="E30" s="41"/>
      <c r="F30" s="23">
        <f t="shared" si="4"/>
        <v>25957334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T5,22 '!F31</f>
        <v>51008774</v>
      </c>
      <c r="D31" s="41">
        <v>650000</v>
      </c>
      <c r="E31" s="41"/>
      <c r="F31" s="23">
        <f t="shared" si="4"/>
        <v>51658774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T5,22 '!F32</f>
        <v>37128335</v>
      </c>
      <c r="D32" s="41"/>
      <c r="E32" s="23">
        <v>79200</v>
      </c>
      <c r="F32" s="23">
        <f t="shared" si="4"/>
        <v>37049135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T5,22 '!F33</f>
        <v>124513489</v>
      </c>
      <c r="D33" s="40"/>
      <c r="E33" s="40"/>
      <c r="F33" s="23">
        <f t="shared" si="4"/>
        <v>124513489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T5,22 '!F34</f>
        <v>0</v>
      </c>
      <c r="D34" s="40"/>
      <c r="E34" s="40"/>
      <c r="F34" s="23">
        <f t="shared" si="4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T5,22 '!F35</f>
        <v>0</v>
      </c>
      <c r="D35" s="40">
        <v>98640000</v>
      </c>
      <c r="E35" s="40">
        <v>79098406</v>
      </c>
      <c r="F35" s="23">
        <f t="shared" si="4"/>
        <v>19541594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T5,22 '!F36</f>
        <v>1047651909</v>
      </c>
      <c r="D36" s="25">
        <f>SUM(D37:D48)</f>
        <v>22726500</v>
      </c>
      <c r="E36" s="25">
        <f>SUM(E37:E49)</f>
        <v>841309880</v>
      </c>
      <c r="F36" s="26">
        <f>SUM(F37:F49)</f>
        <v>229068529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56">
        <f>'CK T5,22 '!F37</f>
        <v>592843277</v>
      </c>
      <c r="D37" s="41">
        <v>10920000</v>
      </c>
      <c r="E37" s="41">
        <v>518771800</v>
      </c>
      <c r="F37" s="23">
        <f>C37+D37-E37</f>
        <v>84991477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56">
        <f>'CK T5,22 '!F38</f>
        <v>30605657</v>
      </c>
      <c r="D38" s="41">
        <v>390000</v>
      </c>
      <c r="E38" s="41">
        <v>14658480</v>
      </c>
      <c r="F38" s="23">
        <f t="shared" ref="F38:F49" si="5">C38+D38-E38</f>
        <v>16337177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56">
        <f>'CK T5,22 '!F39</f>
        <v>3886310</v>
      </c>
      <c r="D39" s="41">
        <v>84000</v>
      </c>
      <c r="E39" s="41">
        <v>3049800</v>
      </c>
      <c r="F39" s="23">
        <f t="shared" si="5"/>
        <v>920510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56">
        <f>'CK T5,22 '!F40</f>
        <v>24054551</v>
      </c>
      <c r="D40" s="41"/>
      <c r="E40" s="23"/>
      <c r="F40" s="23">
        <f t="shared" si="5"/>
        <v>24054551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56">
        <f>'CK T5,22 '!F41</f>
        <v>18951700</v>
      </c>
      <c r="D41" s="41"/>
      <c r="E41" s="41"/>
      <c r="F41" s="23">
        <f t="shared" si="5"/>
        <v>18951700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56">
        <f>'CK T5,22 '!F42</f>
        <v>-4750000</v>
      </c>
      <c r="D42" s="41">
        <v>5050000</v>
      </c>
      <c r="E42" s="41">
        <v>6100000</v>
      </c>
      <c r="F42" s="23">
        <f t="shared" si="5"/>
        <v>-5800000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56">
        <f>'CK T5,22 '!F43</f>
        <v>48860414</v>
      </c>
      <c r="D43" s="41">
        <v>-1822500</v>
      </c>
      <c r="E43" s="41"/>
      <c r="F43" s="23">
        <f t="shared" si="5"/>
        <v>47037914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56">
        <f>'CK T5,22 '!F44</f>
        <v>1005000</v>
      </c>
      <c r="D44" s="41">
        <v>55000</v>
      </c>
      <c r="E44" s="41"/>
      <c r="F44" s="23">
        <f t="shared" si="5"/>
        <v>1060000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56">
        <f>'CK T5,22 '!F45</f>
        <v>125540000</v>
      </c>
      <c r="D45" s="23">
        <v>4700000</v>
      </c>
      <c r="E45" s="41">
        <v>125780000</v>
      </c>
      <c r="F45" s="23">
        <f t="shared" si="5"/>
        <v>4460000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56">
        <f>'CK T5,22 '!F46</f>
        <v>100000</v>
      </c>
      <c r="D46" s="23">
        <v>2720000</v>
      </c>
      <c r="E46" s="41">
        <v>2720000</v>
      </c>
      <c r="F46" s="23">
        <f t="shared" si="5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56">
        <f>'CK T5,22 '!F47</f>
        <v>98900000</v>
      </c>
      <c r="D47" s="23">
        <v>150000</v>
      </c>
      <c r="E47" s="41">
        <v>98900000</v>
      </c>
      <c r="F47" s="23">
        <f t="shared" si="5"/>
        <v>150000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56">
        <f>'CK T5,22 '!F48</f>
        <v>103640000</v>
      </c>
      <c r="D48" s="23">
        <v>480000</v>
      </c>
      <c r="E48" s="41">
        <v>65179800</v>
      </c>
      <c r="F48" s="23">
        <f t="shared" si="5"/>
        <v>38940200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56">
        <f>'CK T5,22 '!F49</f>
        <v>4015000</v>
      </c>
      <c r="D49" s="23"/>
      <c r="E49" s="41">
        <v>6150000</v>
      </c>
      <c r="F49" s="23">
        <f t="shared" si="5"/>
        <v>-2135000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3" t="s">
        <v>32</v>
      </c>
      <c r="B50" s="4" t="s">
        <v>33</v>
      </c>
      <c r="C50" s="55">
        <f>'CK T5,22 '!F50</f>
        <v>2041472947</v>
      </c>
      <c r="D50" s="40"/>
      <c r="E50" s="40"/>
      <c r="F50" s="26">
        <f>SUM(F51:F54)</f>
        <v>1968272947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1</v>
      </c>
      <c r="B51" s="19" t="s">
        <v>34</v>
      </c>
      <c r="C51" s="12">
        <f>'CK T5,22 '!F51</f>
        <v>215736716</v>
      </c>
      <c r="D51" s="40"/>
      <c r="E51" s="40">
        <v>64700000</v>
      </c>
      <c r="F51" s="21">
        <f>C51+D51-E51</f>
        <v>151036716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2</v>
      </c>
      <c r="B52" s="19" t="s">
        <v>35</v>
      </c>
      <c r="C52" s="12">
        <f>'CK T5,22 '!F52</f>
        <v>1113559954</v>
      </c>
      <c r="D52" s="40"/>
      <c r="E52" s="40">
        <v>8500000</v>
      </c>
      <c r="F52" s="21">
        <f t="shared" ref="F52:F54" si="6">C52+D52-E52</f>
        <v>1105059954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3</v>
      </c>
      <c r="B53" s="19" t="s">
        <v>36</v>
      </c>
      <c r="C53" s="12">
        <f>'CK T5,22 '!F53</f>
        <v>147208175</v>
      </c>
      <c r="D53" s="40"/>
      <c r="E53" s="40"/>
      <c r="F53" s="21">
        <f t="shared" si="6"/>
        <v>147208175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4</v>
      </c>
      <c r="B54" s="19" t="s">
        <v>37</v>
      </c>
      <c r="C54" s="12">
        <f>'CK T5,22 '!F54</f>
        <v>564968102</v>
      </c>
      <c r="D54" s="41"/>
      <c r="E54" s="41"/>
      <c r="F54" s="21">
        <f t="shared" si="6"/>
        <v>564968102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43"/>
      <c r="B55" s="44"/>
      <c r="C55" s="12" t="str">
        <f>'CK T5,22 '!F55</f>
        <v>-</v>
      </c>
      <c r="D55" s="44"/>
      <c r="E55" s="44"/>
      <c r="F55" s="27" t="s">
        <v>10</v>
      </c>
      <c r="G55" s="35"/>
      <c r="H55" s="35"/>
      <c r="I55" s="3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70" t="s">
        <v>38</v>
      </c>
      <c r="B56" s="75"/>
      <c r="C56" s="28">
        <f>'CK T3,22 '!F55</f>
        <v>18536126054</v>
      </c>
      <c r="D56" s="29">
        <f t="shared" ref="D56:F56" si="7">D8+D18+D21+D36+D50</f>
        <v>160922500</v>
      </c>
      <c r="E56" s="30">
        <f t="shared" si="7"/>
        <v>2100461457</v>
      </c>
      <c r="F56" s="30">
        <f t="shared" si="7"/>
        <v>12907331494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35"/>
      <c r="B57" s="35"/>
      <c r="C57" s="4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5" t="s">
        <v>39</v>
      </c>
      <c r="C58" s="35"/>
      <c r="D58" s="31">
        <f>F56</f>
        <v>12907331494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40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41</v>
      </c>
      <c r="C60" s="35"/>
      <c r="D60" s="33">
        <f>SUM(D61:D63)</f>
        <v>11749381895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42</v>
      </c>
      <c r="C61" s="35"/>
      <c r="D61" s="24">
        <f>F8</f>
        <v>9941200188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43</v>
      </c>
      <c r="C62" s="35"/>
      <c r="D62" s="24">
        <f>F18</f>
        <v>-160091240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44</v>
      </c>
      <c r="C63" s="35"/>
      <c r="D63" s="24">
        <f>F50</f>
        <v>1968272947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70</v>
      </c>
      <c r="C64" s="35"/>
      <c r="D64" s="33">
        <v>709989503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20.25" hidden="1" customHeight="1" thickBot="1" x14ac:dyDescent="0.3">
      <c r="A65" s="35"/>
      <c r="B65" s="32" t="s">
        <v>80</v>
      </c>
      <c r="C65" s="35"/>
      <c r="D65" s="33">
        <v>1693116627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hidden="1" thickBot="1" x14ac:dyDescent="0.3">
      <c r="A66" s="35"/>
      <c r="B66" s="34" t="s">
        <v>45</v>
      </c>
      <c r="C66" s="35"/>
      <c r="D66" s="31">
        <v>105351848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72" t="s">
        <v>98</v>
      </c>
      <c r="E67" s="73"/>
      <c r="F67" s="74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58" t="s">
        <v>112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customHeight="1" thickBot="1" x14ac:dyDescent="0.3">
      <c r="A71" s="58" t="s">
        <v>86</v>
      </c>
      <c r="B71" s="59"/>
      <c r="C71" s="59"/>
      <c r="D71" s="59"/>
      <c r="E71" s="59"/>
      <c r="F71" s="60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</sheetData>
  <sheetProtection password="969B" sheet="1" objects="1" scenarios="1" selectLockedCells="1" selectUnlockedCells="1"/>
  <mergeCells count="8">
    <mergeCell ref="A68:F68"/>
    <mergeCell ref="A71:F71"/>
    <mergeCell ref="A1:C1"/>
    <mergeCell ref="A2:C2"/>
    <mergeCell ref="A4:F4"/>
    <mergeCell ref="A5:F5"/>
    <mergeCell ref="A56:B56"/>
    <mergeCell ref="D67:F67"/>
  </mergeCells>
  <pageMargins left="0.25" right="0.25" top="0.25" bottom="0.25" header="0.3" footer="0.3"/>
  <pageSetup paperSize="9" scale="7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2" workbookViewId="0">
      <selection activeCell="D25" sqref="D25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87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9941200188</v>
      </c>
      <c r="D8" s="5">
        <f t="shared" si="0"/>
        <v>0</v>
      </c>
      <c r="E8" s="5">
        <f>E9+E14</f>
        <v>1540255903</v>
      </c>
      <c r="F8" s="5">
        <f>F9+F14</f>
        <v>8400944285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 t="shared" ref="C9:E9" si="1">SUM(C10:C13)</f>
        <v>9731267175</v>
      </c>
      <c r="D9" s="9">
        <f t="shared" si="1"/>
        <v>0</v>
      </c>
      <c r="E9" s="9">
        <f t="shared" si="1"/>
        <v>1540255903</v>
      </c>
      <c r="F9" s="8">
        <f>SUM(F10:F13)</f>
        <v>8191011272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T6,22'!F10</f>
        <v>6336877832</v>
      </c>
      <c r="D10" s="13"/>
      <c r="E10" s="12">
        <v>692959346</v>
      </c>
      <c r="F10" s="14">
        <f>C10+D10-E10</f>
        <v>5643918486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T6,22'!F11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T6,22'!F12</f>
        <v>3394389343</v>
      </c>
      <c r="D12" s="13"/>
      <c r="E12" s="12">
        <v>847296557</v>
      </c>
      <c r="F12" s="14">
        <f t="shared" si="2"/>
        <v>2547092786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T6,22'!F13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12">
        <f>'CK T6,22'!F14</f>
        <v>209933013</v>
      </c>
      <c r="D14" s="16">
        <f>SUM(D15:D17)</f>
        <v>0</v>
      </c>
      <c r="E14" s="17">
        <v>0</v>
      </c>
      <c r="F14" s="8">
        <f>SUM(F15:F17)</f>
        <v>209933013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T6,22'!F15</f>
        <v>199933013</v>
      </c>
      <c r="D15" s="13"/>
      <c r="E15" s="12"/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T6,22'!F16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T6,22'!F17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T6,22'!F18</f>
        <v>-160091240</v>
      </c>
      <c r="D18" s="8">
        <f t="shared" ref="D18:E18" si="3">SUM(D19:D20)</f>
        <v>120000</v>
      </c>
      <c r="E18" s="8">
        <f t="shared" si="3"/>
        <v>41607035</v>
      </c>
      <c r="F18" s="8">
        <f>SUM(F19:F20)</f>
        <v>-201578275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T6,22'!F19</f>
        <v>-160091240</v>
      </c>
      <c r="D19" s="40">
        <v>120000</v>
      </c>
      <c r="E19" s="40">
        <v>41607035</v>
      </c>
      <c r="F19" s="21">
        <f>C19+D19-E19</f>
        <v>-201578275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T6,22'!F20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T6,22'!F21</f>
        <v>928881070</v>
      </c>
      <c r="D21" s="22">
        <f>SUM(D22:D35)</f>
        <v>22557500</v>
      </c>
      <c r="E21" s="22">
        <f>SUM(E22:E35)</f>
        <v>81425527</v>
      </c>
      <c r="F21" s="22">
        <f>SUM(F22:F35)</f>
        <v>870013043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T6,22'!F22</f>
        <v>107985399</v>
      </c>
      <c r="D22" s="41">
        <v>4437500</v>
      </c>
      <c r="E22" s="41">
        <v>24524672</v>
      </c>
      <c r="F22" s="23">
        <f>C22+D22-E22</f>
        <v>87898227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T6,22'!F23</f>
        <v>249174451</v>
      </c>
      <c r="D23" s="41"/>
      <c r="E23" s="41"/>
      <c r="F23" s="23">
        <f t="shared" ref="F23:F35" si="4">C23+D23-E23</f>
        <v>249174451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T6,22'!F24</f>
        <v>28785500</v>
      </c>
      <c r="D24" s="41"/>
      <c r="E24" s="41"/>
      <c r="F24" s="23">
        <f t="shared" si="4"/>
        <v>28785500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T6,22'!F25</f>
        <v>26450979</v>
      </c>
      <c r="D25" s="41"/>
      <c r="E25" s="41"/>
      <c r="F25" s="23">
        <f t="shared" si="4"/>
        <v>26450979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T6,22'!F26</f>
        <v>58526992</v>
      </c>
      <c r="D26" s="41">
        <v>3500000</v>
      </c>
      <c r="E26" s="41">
        <v>878865</v>
      </c>
      <c r="F26" s="23">
        <f t="shared" si="4"/>
        <v>61148127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T6,22'!F27</f>
        <v>31837635</v>
      </c>
      <c r="D27" s="41">
        <v>-150000</v>
      </c>
      <c r="E27" s="41">
        <v>16383600</v>
      </c>
      <c r="F27" s="23">
        <f t="shared" si="4"/>
        <v>15304035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T6,22'!F28</f>
        <v>137381934</v>
      </c>
      <c r="D28" s="41">
        <v>11775000</v>
      </c>
      <c r="E28" s="41">
        <v>12830400</v>
      </c>
      <c r="F28" s="23">
        <f t="shared" si="4"/>
        <v>136326534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T6,22'!F29</f>
        <v>30017854</v>
      </c>
      <c r="D29" s="41">
        <v>1440000</v>
      </c>
      <c r="E29" s="41">
        <v>17197790</v>
      </c>
      <c r="F29" s="23">
        <f t="shared" si="4"/>
        <v>14260064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T6,22'!F30</f>
        <v>25957334</v>
      </c>
      <c r="D30" s="41">
        <v>-105000</v>
      </c>
      <c r="E30" s="41"/>
      <c r="F30" s="23">
        <f t="shared" si="4"/>
        <v>25852334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T6,22'!F31</f>
        <v>51658774</v>
      </c>
      <c r="D31" s="41">
        <v>700000</v>
      </c>
      <c r="E31" s="41"/>
      <c r="F31" s="23">
        <f t="shared" si="4"/>
        <v>52358774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T6,22'!F32</f>
        <v>37049135</v>
      </c>
      <c r="D32" s="41"/>
      <c r="E32" s="23">
        <v>9610200</v>
      </c>
      <c r="F32" s="23">
        <f t="shared" si="4"/>
        <v>27438935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T6,22'!F33</f>
        <v>124513489</v>
      </c>
      <c r="D33" s="40"/>
      <c r="E33" s="40"/>
      <c r="F33" s="23">
        <f t="shared" si="4"/>
        <v>124513489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T6,22'!F34</f>
        <v>0</v>
      </c>
      <c r="D34" s="40"/>
      <c r="E34" s="40"/>
      <c r="F34" s="23">
        <f t="shared" si="4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T6,22'!F35</f>
        <v>19541594</v>
      </c>
      <c r="D35" s="40">
        <v>960000</v>
      </c>
      <c r="E35" s="40"/>
      <c r="F35" s="23">
        <f t="shared" si="4"/>
        <v>20501594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T6,22'!F36</f>
        <v>229068529</v>
      </c>
      <c r="D36" s="25">
        <f>SUM(D37:D49)</f>
        <v>14745580</v>
      </c>
      <c r="E36" s="25">
        <f t="shared" ref="E36" si="5">SUM(E37:E47)</f>
        <v>0</v>
      </c>
      <c r="F36" s="26">
        <f>SUM(F37:F49)</f>
        <v>243814109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T6,22'!F37</f>
        <v>84991477</v>
      </c>
      <c r="D37" s="41">
        <v>13300000</v>
      </c>
      <c r="E37" s="41"/>
      <c r="F37" s="23">
        <f>C37+D37-E37</f>
        <v>98291477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T6,22'!F38</f>
        <v>16337177</v>
      </c>
      <c r="D38" s="41">
        <v>408000</v>
      </c>
      <c r="E38" s="41"/>
      <c r="F38" s="23">
        <f t="shared" ref="F38:F49" si="6">C38+D38-E38</f>
        <v>16745177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T6,22'!F39</f>
        <v>920510</v>
      </c>
      <c r="D39" s="41">
        <v>36000</v>
      </c>
      <c r="E39" s="41"/>
      <c r="F39" s="23">
        <f t="shared" si="6"/>
        <v>956510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T6,22'!F40</f>
        <v>24054551</v>
      </c>
      <c r="D40" s="41">
        <v>-1126420</v>
      </c>
      <c r="E40" s="23"/>
      <c r="F40" s="23">
        <f t="shared" si="6"/>
        <v>22928131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T6,22'!F41</f>
        <v>18951700</v>
      </c>
      <c r="D41" s="41"/>
      <c r="E41" s="41"/>
      <c r="F41" s="23">
        <f t="shared" si="6"/>
        <v>18951700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T6,22'!F42</f>
        <v>-5800000</v>
      </c>
      <c r="D42" s="41"/>
      <c r="E42" s="41"/>
      <c r="F42" s="23">
        <f t="shared" si="6"/>
        <v>-5800000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T6,22'!F43</f>
        <v>47037914</v>
      </c>
      <c r="D43" s="41">
        <v>-762000</v>
      </c>
      <c r="E43" s="41"/>
      <c r="F43" s="23">
        <f t="shared" si="6"/>
        <v>46275914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T6,22'!F44</f>
        <v>1060000</v>
      </c>
      <c r="D44" s="41"/>
      <c r="E44" s="41"/>
      <c r="F44" s="23">
        <f t="shared" si="6"/>
        <v>1060000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T6,22'!F45</f>
        <v>4460000</v>
      </c>
      <c r="D45" s="23">
        <v>2340000</v>
      </c>
      <c r="E45" s="41"/>
      <c r="F45" s="23">
        <f t="shared" si="6"/>
        <v>6800000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T6,22'!F46</f>
        <v>100000</v>
      </c>
      <c r="D46" s="23"/>
      <c r="E46" s="41"/>
      <c r="F46" s="23">
        <f t="shared" si="6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T6,22'!F47</f>
        <v>150000</v>
      </c>
      <c r="D47" s="23">
        <v>150000</v>
      </c>
      <c r="E47" s="41"/>
      <c r="F47" s="23">
        <f t="shared" si="6"/>
        <v>300000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T6,22'!F48</f>
        <v>38940200</v>
      </c>
      <c r="D48" s="23">
        <v>400000</v>
      </c>
      <c r="E48" s="41"/>
      <c r="F48" s="23">
        <f t="shared" si="6"/>
        <v>39340200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T6,22'!F49</f>
        <v>-2135000</v>
      </c>
      <c r="D49" s="23"/>
      <c r="E49" s="41"/>
      <c r="F49" s="23">
        <f t="shared" si="6"/>
        <v>-2135000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3" t="s">
        <v>32</v>
      </c>
      <c r="B50" s="4" t="s">
        <v>33</v>
      </c>
      <c r="C50" s="55">
        <f>'CK T6,22'!F50</f>
        <v>1968272947</v>
      </c>
      <c r="D50" s="40"/>
      <c r="E50" s="40"/>
      <c r="F50" s="26">
        <f>SUM(F51:F54)</f>
        <v>1819068947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1</v>
      </c>
      <c r="B51" s="19" t="s">
        <v>34</v>
      </c>
      <c r="C51" s="12">
        <f>'CK T6,22'!F51</f>
        <v>151036716</v>
      </c>
      <c r="D51" s="40"/>
      <c r="E51" s="40"/>
      <c r="F51" s="21">
        <f>C51+D51-E51</f>
        <v>151036716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2</v>
      </c>
      <c r="B52" s="19" t="s">
        <v>35</v>
      </c>
      <c r="C52" s="12">
        <f>'CK T6,22'!F52</f>
        <v>1105059954</v>
      </c>
      <c r="D52" s="40"/>
      <c r="E52" s="40">
        <v>149204000</v>
      </c>
      <c r="F52" s="21">
        <f t="shared" ref="F52:F54" si="7">C52+D52-E52</f>
        <v>955855954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3</v>
      </c>
      <c r="B53" s="19" t="s">
        <v>36</v>
      </c>
      <c r="C53" s="12">
        <f>'CK T6,22'!F53</f>
        <v>147208175</v>
      </c>
      <c r="D53" s="40"/>
      <c r="E53" s="40"/>
      <c r="F53" s="21">
        <f t="shared" si="7"/>
        <v>147208175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4</v>
      </c>
      <c r="B54" s="19" t="s">
        <v>37</v>
      </c>
      <c r="C54" s="12">
        <f>'CK T6,22'!F54</f>
        <v>564968102</v>
      </c>
      <c r="D54" s="41"/>
      <c r="E54" s="41"/>
      <c r="F54" s="21">
        <f t="shared" si="7"/>
        <v>564968102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43"/>
      <c r="B55" s="44"/>
      <c r="C55" s="12" t="str">
        <f>'CK T6,22'!F55</f>
        <v>-</v>
      </c>
      <c r="D55" s="44"/>
      <c r="E55" s="44"/>
      <c r="F55" s="27" t="s">
        <v>10</v>
      </c>
      <c r="G55" s="35"/>
      <c r="H55" s="35"/>
      <c r="I55" s="3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70" t="s">
        <v>38</v>
      </c>
      <c r="B56" s="75"/>
      <c r="C56" s="28">
        <f>'CK T3,22 '!F55</f>
        <v>18536126054</v>
      </c>
      <c r="D56" s="29">
        <f t="shared" ref="D56:F56" si="8">D8+D18+D21+D36+D50</f>
        <v>37423080</v>
      </c>
      <c r="E56" s="30">
        <f t="shared" si="8"/>
        <v>1663288465</v>
      </c>
      <c r="F56" s="30">
        <f t="shared" si="8"/>
        <v>11132262109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35"/>
      <c r="B57" s="35"/>
      <c r="C57" s="4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5" t="s">
        <v>39</v>
      </c>
      <c r="C58" s="35"/>
      <c r="D58" s="31">
        <f>F56</f>
        <v>11132262109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40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41</v>
      </c>
      <c r="C60" s="35"/>
      <c r="D60" s="33">
        <f>SUM(D61:D63)</f>
        <v>10018434957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42</v>
      </c>
      <c r="C61" s="35"/>
      <c r="D61" s="24">
        <f>F8</f>
        <v>8400944285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43</v>
      </c>
      <c r="C62" s="35"/>
      <c r="D62" s="24">
        <f>F18</f>
        <v>-201578275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44</v>
      </c>
      <c r="C63" s="35"/>
      <c r="D63" s="24">
        <f>F50</f>
        <v>1819068947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70</v>
      </c>
      <c r="C64" s="35"/>
      <c r="D64" s="33">
        <v>709989503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20.25" hidden="1" customHeight="1" thickBot="1" x14ac:dyDescent="0.3">
      <c r="A65" s="35"/>
      <c r="B65" s="32" t="s">
        <v>80</v>
      </c>
      <c r="C65" s="35"/>
      <c r="D65" s="33">
        <v>1693116627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hidden="1" thickBot="1" x14ac:dyDescent="0.3">
      <c r="A66" s="35"/>
      <c r="B66" s="34" t="s">
        <v>45</v>
      </c>
      <c r="C66" s="35"/>
      <c r="D66" s="31">
        <v>105351848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72" t="s">
        <v>99</v>
      </c>
      <c r="E67" s="73"/>
      <c r="F67" s="74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58" t="s">
        <v>105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customHeight="1" thickBot="1" x14ac:dyDescent="0.3">
      <c r="A71" s="58" t="s">
        <v>86</v>
      </c>
      <c r="B71" s="59"/>
      <c r="C71" s="59"/>
      <c r="D71" s="59"/>
      <c r="E71" s="59"/>
      <c r="F71" s="60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</sheetData>
  <sheetProtection password="969B" sheet="1" objects="1" scenarios="1" selectLockedCells="1" selectUnlockedCells="1"/>
  <mergeCells count="8">
    <mergeCell ref="A68:F68"/>
    <mergeCell ref="A71:F71"/>
    <mergeCell ref="A1:C1"/>
    <mergeCell ref="A2:C2"/>
    <mergeCell ref="A4:F4"/>
    <mergeCell ref="A5:F5"/>
    <mergeCell ref="A56:B56"/>
    <mergeCell ref="D67:F67"/>
  </mergeCells>
  <pageMargins left="0.25" right="0.25" top="0.25" bottom="0.25" header="0.3" footer="0.3"/>
  <pageSetup paperSize="9" scale="7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3" workbookViewId="0">
      <selection activeCell="E27" sqref="E27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101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8400944285</v>
      </c>
      <c r="D8" s="5">
        <f t="shared" si="0"/>
        <v>0</v>
      </c>
      <c r="E8" s="5">
        <f>E9+E14</f>
        <v>687708952</v>
      </c>
      <c r="F8" s="5">
        <f>F9+F14</f>
        <v>7713235333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>SUM(C10:C13)</f>
        <v>8191011272</v>
      </c>
      <c r="D9" s="9">
        <f t="shared" ref="D9:E9" si="1">SUM(D10:D13)</f>
        <v>0</v>
      </c>
      <c r="E9" s="9">
        <f t="shared" si="1"/>
        <v>687708952</v>
      </c>
      <c r="F9" s="8">
        <f>SUM(F10:F13)</f>
        <v>7503302320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T7,22'!F10</f>
        <v>5643918486</v>
      </c>
      <c r="D10" s="13"/>
      <c r="E10" s="12">
        <v>687708952</v>
      </c>
      <c r="F10" s="14">
        <f>C10+D10-E10</f>
        <v>4956209534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T7,22'!F11</f>
        <v>0</v>
      </c>
      <c r="D11" s="15"/>
      <c r="E11" s="12"/>
      <c r="F11" s="14">
        <f t="shared" ref="F11:F12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T7,22'!F12</f>
        <v>2547092786</v>
      </c>
      <c r="D12" s="13"/>
      <c r="E12" s="12"/>
      <c r="F12" s="14">
        <f t="shared" si="2"/>
        <v>2547092786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T7,22'!F13</f>
        <v>0</v>
      </c>
      <c r="D13" s="13"/>
      <c r="E13" s="15"/>
      <c r="F13" s="1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55">
        <f>'CK T7,22'!F14</f>
        <v>209933013</v>
      </c>
      <c r="D14" s="16">
        <f>SUM(D15:D17)</f>
        <v>0</v>
      </c>
      <c r="E14" s="17">
        <v>0</v>
      </c>
      <c r="F14" s="8">
        <f>SUM(F15:F17)</f>
        <v>209933013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T7,22'!F15</f>
        <v>199933013</v>
      </c>
      <c r="D15" s="13"/>
      <c r="E15" s="12"/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T7,22'!F16</f>
        <v>10000000</v>
      </c>
      <c r="D16" s="13"/>
      <c r="E16" s="15"/>
      <c r="F16" s="12">
        <f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9" t="s">
        <v>18</v>
      </c>
      <c r="C17" s="12" t="str">
        <f>'CK T7,22'!F17</f>
        <v>-</v>
      </c>
      <c r="D17" s="15"/>
      <c r="E17" s="15"/>
      <c r="F17" s="15" t="s">
        <v>10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T7,22'!F18</f>
        <v>-201578275</v>
      </c>
      <c r="D18" s="8">
        <f t="shared" ref="D18:E18" si="3">SUM(D19:D20)</f>
        <v>60000</v>
      </c>
      <c r="E18" s="8">
        <f t="shared" si="3"/>
        <v>21082167</v>
      </c>
      <c r="F18" s="8">
        <f>SUM(F19:F20)</f>
        <v>-222600442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T7,22'!F19</f>
        <v>-201578275</v>
      </c>
      <c r="D19" s="40">
        <v>60000</v>
      </c>
      <c r="E19" s="40">
        <v>21082167</v>
      </c>
      <c r="F19" s="21">
        <f>C19+D19-E19</f>
        <v>-222600442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T7,22'!F20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T7,22'!F21</f>
        <v>870013043</v>
      </c>
      <c r="D21" s="22">
        <f t="shared" ref="D21:E21" si="4">SUM(D22:D33)</f>
        <v>16047500</v>
      </c>
      <c r="E21" s="22">
        <f t="shared" si="4"/>
        <v>77961020</v>
      </c>
      <c r="F21" s="22">
        <f>SUM(F22:F35)</f>
        <v>808099523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T7,22'!F22</f>
        <v>87898227</v>
      </c>
      <c r="D22" s="41">
        <v>4680000</v>
      </c>
      <c r="E22" s="41">
        <v>14575500</v>
      </c>
      <c r="F22" s="23">
        <f>C22+D22-E22</f>
        <v>78002727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T7,22'!F23</f>
        <v>249174451</v>
      </c>
      <c r="D23" s="41"/>
      <c r="E23" s="41"/>
      <c r="F23" s="23">
        <f t="shared" ref="F23:F35" si="5">C23+D23-E23</f>
        <v>249174451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T7,22'!F24</f>
        <v>28785500</v>
      </c>
      <c r="D24" s="41"/>
      <c r="E24" s="41"/>
      <c r="F24" s="23">
        <f t="shared" si="5"/>
        <v>28785500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T7,22'!F25</f>
        <v>26450979</v>
      </c>
      <c r="D25" s="41"/>
      <c r="E25" s="41">
        <v>4085000</v>
      </c>
      <c r="F25" s="23">
        <f t="shared" si="5"/>
        <v>22365979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T7,22'!F26</f>
        <v>61148127</v>
      </c>
      <c r="D26" s="41">
        <v>3450000</v>
      </c>
      <c r="E26" s="41">
        <v>1958760</v>
      </c>
      <c r="F26" s="23">
        <f t="shared" si="5"/>
        <v>62639367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T7,22'!F27</f>
        <v>15304035</v>
      </c>
      <c r="D27" s="41">
        <v>400000</v>
      </c>
      <c r="E27" s="41"/>
      <c r="F27" s="23">
        <f t="shared" si="5"/>
        <v>15704035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T7,22'!F28</f>
        <v>136326534</v>
      </c>
      <c r="D28" s="41">
        <v>5707500</v>
      </c>
      <c r="E28" s="41">
        <v>49321760</v>
      </c>
      <c r="F28" s="23">
        <f t="shared" si="5"/>
        <v>92712274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T7,22'!F29</f>
        <v>14260064</v>
      </c>
      <c r="D29" s="41">
        <v>1140000</v>
      </c>
      <c r="E29" s="41"/>
      <c r="F29" s="23">
        <f t="shared" si="5"/>
        <v>15400064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T7,22'!F30</f>
        <v>25852334</v>
      </c>
      <c r="D30" s="41"/>
      <c r="E30" s="41"/>
      <c r="F30" s="23">
        <f t="shared" si="5"/>
        <v>25852334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T7,22'!F31</f>
        <v>52358774</v>
      </c>
      <c r="D31" s="41">
        <v>670000</v>
      </c>
      <c r="E31" s="41">
        <v>3660000</v>
      </c>
      <c r="F31" s="23">
        <f t="shared" si="5"/>
        <v>49368774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T7,22'!F32</f>
        <v>27438935</v>
      </c>
      <c r="D32" s="41"/>
      <c r="E32" s="23"/>
      <c r="F32" s="23">
        <f t="shared" si="5"/>
        <v>27438935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T7,22'!F33</f>
        <v>124513489</v>
      </c>
      <c r="D33" s="40"/>
      <c r="E33" s="40">
        <v>4360000</v>
      </c>
      <c r="F33" s="23">
        <f t="shared" si="5"/>
        <v>120153489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T7,22'!F34</f>
        <v>0</v>
      </c>
      <c r="D34" s="40"/>
      <c r="E34" s="40"/>
      <c r="F34" s="23">
        <f t="shared" si="5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T7,22'!F35</f>
        <v>20501594</v>
      </c>
      <c r="D35" s="40"/>
      <c r="E35" s="40"/>
      <c r="F35" s="23">
        <f t="shared" si="5"/>
        <v>20501594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T7,22'!F36</f>
        <v>243814109</v>
      </c>
      <c r="D36" s="25">
        <f t="shared" ref="D36:E36" si="6">SUM(D37:D47)</f>
        <v>0</v>
      </c>
      <c r="E36" s="25">
        <f t="shared" si="6"/>
        <v>0</v>
      </c>
      <c r="F36" s="26">
        <f>SUM(F37:F47)</f>
        <v>206608909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T7,22'!F37</f>
        <v>98291477</v>
      </c>
      <c r="D37" s="41"/>
      <c r="E37" s="41"/>
      <c r="F37" s="23">
        <f>C37+D37-E37</f>
        <v>98291477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T7,22'!F38</f>
        <v>16745177</v>
      </c>
      <c r="D38" s="41"/>
      <c r="E38" s="41"/>
      <c r="F38" s="23">
        <f t="shared" ref="F38:F49" si="7">C38+D38-E38</f>
        <v>16745177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T7,22'!F39</f>
        <v>956510</v>
      </c>
      <c r="D39" s="41"/>
      <c r="E39" s="41"/>
      <c r="F39" s="23">
        <f t="shared" si="7"/>
        <v>956510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T7,22'!F40</f>
        <v>22928131</v>
      </c>
      <c r="D40" s="41"/>
      <c r="E40" s="23"/>
      <c r="F40" s="23">
        <f t="shared" si="7"/>
        <v>22928131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T7,22'!F41</f>
        <v>18951700</v>
      </c>
      <c r="D41" s="41"/>
      <c r="E41" s="41"/>
      <c r="F41" s="23">
        <f t="shared" si="7"/>
        <v>18951700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T7,22'!F42</f>
        <v>-5800000</v>
      </c>
      <c r="D42" s="41"/>
      <c r="E42" s="41"/>
      <c r="F42" s="23">
        <f t="shared" si="7"/>
        <v>-5800000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T7,22'!F43</f>
        <v>46275914</v>
      </c>
      <c r="D43" s="41"/>
      <c r="E43" s="41"/>
      <c r="F43" s="23">
        <f t="shared" si="7"/>
        <v>46275914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T7,22'!F44</f>
        <v>1060000</v>
      </c>
      <c r="D44" s="41"/>
      <c r="E44" s="41"/>
      <c r="F44" s="23">
        <f t="shared" si="7"/>
        <v>1060000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T7,22'!F45</f>
        <v>6800000</v>
      </c>
      <c r="D45" s="23"/>
      <c r="E45" s="41"/>
      <c r="F45" s="23">
        <f t="shared" si="7"/>
        <v>6800000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T7,22'!F46</f>
        <v>100000</v>
      </c>
      <c r="D46" s="23"/>
      <c r="E46" s="41"/>
      <c r="F46" s="23">
        <f t="shared" si="7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T7,22'!F47</f>
        <v>300000</v>
      </c>
      <c r="D47" s="23"/>
      <c r="E47" s="41"/>
      <c r="F47" s="23">
        <f t="shared" si="7"/>
        <v>300000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T7,22'!F48</f>
        <v>39340200</v>
      </c>
      <c r="D48" s="23"/>
      <c r="E48" s="41"/>
      <c r="F48" s="23">
        <f t="shared" si="7"/>
        <v>39340200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T7,22'!F49</f>
        <v>-2135000</v>
      </c>
      <c r="D49" s="23"/>
      <c r="E49" s="41"/>
      <c r="F49" s="23">
        <f t="shared" si="7"/>
        <v>-2135000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3" t="s">
        <v>32</v>
      </c>
      <c r="B50" s="4" t="s">
        <v>33</v>
      </c>
      <c r="C50" s="55">
        <f>'CK T7,22'!F50</f>
        <v>1819068947</v>
      </c>
      <c r="D50" s="40"/>
      <c r="E50" s="40"/>
      <c r="F50" s="26">
        <f>SUM(F51:F54)</f>
        <v>1759384075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1</v>
      </c>
      <c r="B51" s="19" t="s">
        <v>34</v>
      </c>
      <c r="C51" s="12">
        <f>'CK T7,22'!F51</f>
        <v>151036716</v>
      </c>
      <c r="D51" s="40"/>
      <c r="E51" s="40"/>
      <c r="F51" s="21">
        <f>C51+D51-E51</f>
        <v>151036716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2</v>
      </c>
      <c r="B52" s="19" t="s">
        <v>35</v>
      </c>
      <c r="C52" s="12">
        <f>'CK T7,22'!F52</f>
        <v>955855954</v>
      </c>
      <c r="D52" s="40"/>
      <c r="E52" s="40">
        <v>59684872</v>
      </c>
      <c r="F52" s="21">
        <f t="shared" ref="F52:F54" si="8">C52+D52-E52</f>
        <v>896171082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3</v>
      </c>
      <c r="B53" s="19" t="s">
        <v>36</v>
      </c>
      <c r="C53" s="12">
        <f>'CK T7,22'!F53</f>
        <v>147208175</v>
      </c>
      <c r="D53" s="40"/>
      <c r="E53" s="40"/>
      <c r="F53" s="21">
        <f t="shared" si="8"/>
        <v>147208175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4</v>
      </c>
      <c r="B54" s="19" t="s">
        <v>37</v>
      </c>
      <c r="C54" s="12">
        <f>'CK T7,22'!F54</f>
        <v>564968102</v>
      </c>
      <c r="D54" s="41"/>
      <c r="E54" s="41"/>
      <c r="F54" s="21">
        <f t="shared" si="8"/>
        <v>564968102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43"/>
      <c r="B55" s="44"/>
      <c r="C55" s="12" t="str">
        <f>'CK T7,22'!F55</f>
        <v>-</v>
      </c>
      <c r="D55" s="44"/>
      <c r="E55" s="44"/>
      <c r="F55" s="27" t="s">
        <v>10</v>
      </c>
      <c r="G55" s="35"/>
      <c r="H55" s="35"/>
      <c r="I55" s="3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70" t="s">
        <v>38</v>
      </c>
      <c r="B56" s="75"/>
      <c r="C56" s="28">
        <f>'CK T3,22 '!F55</f>
        <v>18536126054</v>
      </c>
      <c r="D56" s="29">
        <f t="shared" ref="D56:F56" si="9">D8+D18+D21+D36+D50</f>
        <v>16107500</v>
      </c>
      <c r="E56" s="30">
        <f t="shared" si="9"/>
        <v>786752139</v>
      </c>
      <c r="F56" s="30">
        <f t="shared" si="9"/>
        <v>10264727398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35"/>
      <c r="B57" s="35"/>
      <c r="C57" s="4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5" t="s">
        <v>39</v>
      </c>
      <c r="C58" s="35"/>
      <c r="D58" s="31">
        <f>F56</f>
        <v>10264727398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40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41</v>
      </c>
      <c r="C60" s="35"/>
      <c r="D60" s="33">
        <f>SUM(D61:D63)</f>
        <v>9250018966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42</v>
      </c>
      <c r="C61" s="35"/>
      <c r="D61" s="24">
        <f>F8</f>
        <v>7713235333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43</v>
      </c>
      <c r="C62" s="35"/>
      <c r="D62" s="24">
        <f>F18</f>
        <v>-222600442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44</v>
      </c>
      <c r="C63" s="35"/>
      <c r="D63" s="24">
        <f>F50</f>
        <v>1759384075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70</v>
      </c>
      <c r="C64" s="35"/>
      <c r="D64" s="33">
        <v>709989503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20.25" hidden="1" customHeight="1" thickBot="1" x14ac:dyDescent="0.3">
      <c r="A65" s="35"/>
      <c r="B65" s="32" t="s">
        <v>80</v>
      </c>
      <c r="C65" s="35"/>
      <c r="D65" s="33">
        <v>1693116627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hidden="1" thickBot="1" x14ac:dyDescent="0.3">
      <c r="A66" s="35"/>
      <c r="B66" s="34" t="s">
        <v>45</v>
      </c>
      <c r="C66" s="35"/>
      <c r="D66" s="31">
        <v>105351848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72" t="s">
        <v>100</v>
      </c>
      <c r="E67" s="73"/>
      <c r="F67" s="74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58" t="s">
        <v>112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customHeight="1" thickBot="1" x14ac:dyDescent="0.3">
      <c r="A71" s="58" t="s">
        <v>86</v>
      </c>
      <c r="B71" s="59"/>
      <c r="C71" s="59"/>
      <c r="D71" s="59"/>
      <c r="E71" s="59"/>
      <c r="F71" s="60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</sheetData>
  <sheetProtection password="969B" sheet="1" objects="1" scenarios="1" selectLockedCells="1" selectUnlockedCells="1"/>
  <mergeCells count="8">
    <mergeCell ref="A68:F68"/>
    <mergeCell ref="A71:F71"/>
    <mergeCell ref="A1:C1"/>
    <mergeCell ref="A2:C2"/>
    <mergeCell ref="A4:F4"/>
    <mergeCell ref="A5:F5"/>
    <mergeCell ref="A56:B56"/>
    <mergeCell ref="D67:F67"/>
  </mergeCells>
  <pageMargins left="0.25" right="0.25" top="0.25" bottom="0.25" header="0.3" footer="0.3"/>
  <pageSetup paperSize="9" scale="7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9" workbookViewId="0">
      <selection activeCell="E27" sqref="E27"/>
    </sheetView>
  </sheetViews>
  <sheetFormatPr defaultColWidth="9" defaultRowHeight="15.75" x14ac:dyDescent="0.25"/>
  <cols>
    <col min="1" max="1" width="5.7109375" style="36" customWidth="1"/>
    <col min="2" max="2" width="43.42578125" style="36" customWidth="1"/>
    <col min="3" max="3" width="18.7109375" style="36" customWidth="1"/>
    <col min="4" max="4" width="20.85546875" style="36" customWidth="1"/>
    <col min="5" max="6" width="18.7109375" style="36" customWidth="1"/>
    <col min="7" max="7" width="12.7109375" style="36" bestFit="1" customWidth="1"/>
    <col min="8" max="8" width="9" style="36"/>
    <col min="9" max="9" width="13.42578125" style="36" bestFit="1" customWidth="1"/>
    <col min="10" max="16384" width="9" style="36"/>
  </cols>
  <sheetData>
    <row r="1" spans="1:26" ht="16.5" thickBot="1" x14ac:dyDescent="0.3">
      <c r="A1" s="61" t="s">
        <v>0</v>
      </c>
      <c r="B1" s="62"/>
      <c r="C1" s="63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6.5" thickBot="1" x14ac:dyDescent="0.3">
      <c r="A2" s="61" t="s">
        <v>72</v>
      </c>
      <c r="B2" s="62"/>
      <c r="C2" s="63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6.5" thickBot="1" x14ac:dyDescent="0.3">
      <c r="A3" s="37"/>
      <c r="B3" s="37"/>
      <c r="C3" s="37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23.25" thickBot="1" x14ac:dyDescent="0.35">
      <c r="A4" s="64" t="s">
        <v>1</v>
      </c>
      <c r="B4" s="65"/>
      <c r="C4" s="65"/>
      <c r="D4" s="65"/>
      <c r="E4" s="65"/>
      <c r="F4" s="66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9.5" thickBot="1" x14ac:dyDescent="0.35">
      <c r="A5" s="67" t="s">
        <v>102</v>
      </c>
      <c r="B5" s="68"/>
      <c r="C5" s="68"/>
      <c r="D5" s="68"/>
      <c r="E5" s="68"/>
      <c r="F5" s="69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6.5" thickBot="1" x14ac:dyDescent="0.3">
      <c r="A6" s="38"/>
      <c r="B6" s="38"/>
      <c r="C6" s="38"/>
      <c r="D6" s="38"/>
      <c r="E6" s="38"/>
      <c r="F6" s="38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6.5" thickBot="1" x14ac:dyDescent="0.3">
      <c r="A7" s="1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6.5" thickBot="1" x14ac:dyDescent="0.3">
      <c r="A8" s="3" t="s">
        <v>8</v>
      </c>
      <c r="B8" s="4" t="s">
        <v>9</v>
      </c>
      <c r="C8" s="5">
        <f t="shared" ref="C8:D8" si="0">C9+C14</f>
        <v>7713235333</v>
      </c>
      <c r="D8" s="5">
        <f t="shared" si="0"/>
        <v>483690000</v>
      </c>
      <c r="E8" s="5">
        <f>E9+E14</f>
        <v>678981038</v>
      </c>
      <c r="F8" s="5">
        <f>F9+F14</f>
        <v>7517944295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6.5" thickBot="1" x14ac:dyDescent="0.3">
      <c r="A9" s="6" t="s">
        <v>11</v>
      </c>
      <c r="B9" s="7" t="s">
        <v>12</v>
      </c>
      <c r="C9" s="8">
        <f>SUM(C10:C13)</f>
        <v>7503302320</v>
      </c>
      <c r="D9" s="9">
        <f t="shared" ref="D9:E9" si="1">SUM(D10:D13)</f>
        <v>0</v>
      </c>
      <c r="E9" s="9">
        <f t="shared" si="1"/>
        <v>678981038</v>
      </c>
      <c r="F9" s="8">
        <f>SUM(F10:F13)</f>
        <v>6824321282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6.5" thickBot="1" x14ac:dyDescent="0.3">
      <c r="A10" s="10">
        <v>1</v>
      </c>
      <c r="B10" s="11" t="s">
        <v>13</v>
      </c>
      <c r="C10" s="12">
        <f>'CK T8,22 '!F10</f>
        <v>4956209534</v>
      </c>
      <c r="D10" s="13"/>
      <c r="E10" s="12">
        <v>678981038</v>
      </c>
      <c r="F10" s="14">
        <f>C10+D10-E10</f>
        <v>4277228496</v>
      </c>
      <c r="G10" s="35"/>
      <c r="H10" s="39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6.5" thickBot="1" x14ac:dyDescent="0.3">
      <c r="A11" s="10">
        <v>2</v>
      </c>
      <c r="B11" s="11" t="s">
        <v>14</v>
      </c>
      <c r="C11" s="12">
        <f>'CK T8,22 '!F11</f>
        <v>0</v>
      </c>
      <c r="D11" s="15"/>
      <c r="E11" s="12"/>
      <c r="F11" s="14">
        <f t="shared" ref="F11:F13" si="2">C11+D11-E11</f>
        <v>0</v>
      </c>
      <c r="G11" s="39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6.5" thickBot="1" x14ac:dyDescent="0.3">
      <c r="A12" s="10">
        <v>3</v>
      </c>
      <c r="B12" s="11" t="s">
        <v>15</v>
      </c>
      <c r="C12" s="12">
        <f>'CK T8,22 '!F12</f>
        <v>2547092786</v>
      </c>
      <c r="D12" s="13"/>
      <c r="E12" s="12"/>
      <c r="F12" s="14">
        <f t="shared" si="2"/>
        <v>2547092786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6.5" thickBot="1" x14ac:dyDescent="0.3">
      <c r="A13" s="10">
        <v>4</v>
      </c>
      <c r="B13" s="11" t="s">
        <v>68</v>
      </c>
      <c r="C13" s="12">
        <f>'CK T8,22 '!F13</f>
        <v>0</v>
      </c>
      <c r="D13" s="13"/>
      <c r="E13" s="15"/>
      <c r="F13" s="14">
        <f t="shared" si="2"/>
        <v>0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6.5" thickBot="1" x14ac:dyDescent="0.3">
      <c r="A14" s="6" t="s">
        <v>16</v>
      </c>
      <c r="B14" s="7" t="s">
        <v>17</v>
      </c>
      <c r="C14" s="55">
        <f>'CK T8,22 '!F14</f>
        <v>209933013</v>
      </c>
      <c r="D14" s="16">
        <f>SUM(D15:D17)</f>
        <v>483690000</v>
      </c>
      <c r="E14" s="17">
        <v>0</v>
      </c>
      <c r="F14" s="8">
        <f>SUM(F15:F17)</f>
        <v>693623013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6.5" thickBot="1" x14ac:dyDescent="0.3">
      <c r="A15" s="6"/>
      <c r="B15" s="18" t="s">
        <v>66</v>
      </c>
      <c r="C15" s="12">
        <f>'CK T8,22 '!F15</f>
        <v>199933013</v>
      </c>
      <c r="D15" s="13"/>
      <c r="E15" s="12"/>
      <c r="F15" s="12">
        <f>C15+D15-E15</f>
        <v>199933013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6.5" thickBot="1" x14ac:dyDescent="0.3">
      <c r="A16" s="6"/>
      <c r="B16" s="18" t="s">
        <v>67</v>
      </c>
      <c r="C16" s="12">
        <f>'CK T8,22 '!F16</f>
        <v>10000000</v>
      </c>
      <c r="D16" s="13"/>
      <c r="E16" s="15"/>
      <c r="F16" s="12">
        <f t="shared" ref="F16" si="3">C16+D16-E16</f>
        <v>10000000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6.5" thickBot="1" x14ac:dyDescent="0.3">
      <c r="A17" s="6"/>
      <c r="B17" s="11" t="s">
        <v>68</v>
      </c>
      <c r="C17" s="12" t="str">
        <f>'CK T8,22 '!F17</f>
        <v>-</v>
      </c>
      <c r="D17" s="13">
        <v>483690000</v>
      </c>
      <c r="E17" s="15"/>
      <c r="F17" s="13">
        <v>483690000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6.5" thickBot="1" x14ac:dyDescent="0.3">
      <c r="A18" s="3" t="s">
        <v>19</v>
      </c>
      <c r="B18" s="4" t="s">
        <v>20</v>
      </c>
      <c r="C18" s="12">
        <f>'CK T8,22 '!F18</f>
        <v>-222600442</v>
      </c>
      <c r="D18" s="8">
        <f t="shared" ref="D18:E18" si="4">SUM(D19:D20)</f>
        <v>0</v>
      </c>
      <c r="E18" s="8">
        <f t="shared" si="4"/>
        <v>14357169</v>
      </c>
      <c r="F18" s="8">
        <f>SUM(F19:F20)</f>
        <v>-236957611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6.5" thickBot="1" x14ac:dyDescent="0.3">
      <c r="A19" s="20">
        <v>1</v>
      </c>
      <c r="B19" s="19" t="s">
        <v>21</v>
      </c>
      <c r="C19" s="12">
        <f>'CK T8,22 '!F19</f>
        <v>-222600442</v>
      </c>
      <c r="D19" s="40"/>
      <c r="E19" s="40">
        <v>14357169</v>
      </c>
      <c r="F19" s="21">
        <f>C19+D19-E19</f>
        <v>-236957611</v>
      </c>
      <c r="G19" s="39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6.5" thickBot="1" x14ac:dyDescent="0.3">
      <c r="A20" s="20"/>
      <c r="B20" s="19"/>
      <c r="C20" s="12">
        <f>'CK T7,22'!F20</f>
        <v>0</v>
      </c>
      <c r="D20" s="40"/>
      <c r="E20" s="40"/>
      <c r="F20" s="21"/>
      <c r="G20" s="39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6.5" thickBot="1" x14ac:dyDescent="0.3">
      <c r="A21" s="3" t="s">
        <v>22</v>
      </c>
      <c r="B21" s="4" t="s">
        <v>23</v>
      </c>
      <c r="C21" s="55">
        <f>'CK T7,22'!F21</f>
        <v>870013043</v>
      </c>
      <c r="D21" s="22">
        <f t="shared" ref="D21:E21" si="5">SUM(D22:D33)</f>
        <v>80746609</v>
      </c>
      <c r="E21" s="22">
        <f t="shared" si="5"/>
        <v>58317954</v>
      </c>
      <c r="F21" s="22">
        <f>SUM(F22:F35)</f>
        <v>830528178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6.5" thickBot="1" x14ac:dyDescent="0.3">
      <c r="A22" s="20">
        <v>1</v>
      </c>
      <c r="B22" s="19" t="s">
        <v>51</v>
      </c>
      <c r="C22" s="12">
        <f>'CK T8,22 '!F22</f>
        <v>78002727</v>
      </c>
      <c r="D22" s="41">
        <v>180000</v>
      </c>
      <c r="E22" s="41"/>
      <c r="F22" s="23">
        <f>C22+D22-E22</f>
        <v>78182727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6.5" thickBot="1" x14ac:dyDescent="0.3">
      <c r="A23" s="20">
        <v>2</v>
      </c>
      <c r="B23" s="19" t="s">
        <v>52</v>
      </c>
      <c r="C23" s="12">
        <f>'CK T8,22 '!F23</f>
        <v>249174451</v>
      </c>
      <c r="D23" s="41"/>
      <c r="E23" s="41"/>
      <c r="F23" s="23">
        <f t="shared" ref="F23:F35" si="6">C23+D23-E23</f>
        <v>249174451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6.5" thickBot="1" x14ac:dyDescent="0.3">
      <c r="A24" s="20">
        <v>3</v>
      </c>
      <c r="B24" s="19" t="s">
        <v>53</v>
      </c>
      <c r="C24" s="12">
        <f>'CK T8,22 '!F24</f>
        <v>28785500</v>
      </c>
      <c r="D24" s="41"/>
      <c r="E24" s="41"/>
      <c r="F24" s="23">
        <f t="shared" si="6"/>
        <v>28785500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6.5" thickBot="1" x14ac:dyDescent="0.3">
      <c r="A25" s="20">
        <v>4</v>
      </c>
      <c r="B25" s="19" t="s">
        <v>54</v>
      </c>
      <c r="C25" s="12">
        <f>'CK T8,22 '!F25</f>
        <v>22365979</v>
      </c>
      <c r="D25" s="41"/>
      <c r="E25" s="41"/>
      <c r="F25" s="23">
        <f t="shared" si="6"/>
        <v>22365979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6.5" thickBot="1" x14ac:dyDescent="0.3">
      <c r="A26" s="20">
        <v>5</v>
      </c>
      <c r="B26" s="19" t="s">
        <v>24</v>
      </c>
      <c r="C26" s="12">
        <f>'CK T8,22 '!F26</f>
        <v>62639367</v>
      </c>
      <c r="D26" s="41">
        <v>400000</v>
      </c>
      <c r="E26" s="41">
        <v>1300001</v>
      </c>
      <c r="F26" s="23">
        <f t="shared" si="6"/>
        <v>61739366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6.5" thickBot="1" x14ac:dyDescent="0.3">
      <c r="A27" s="20">
        <v>6</v>
      </c>
      <c r="B27" s="19" t="s">
        <v>25</v>
      </c>
      <c r="C27" s="12">
        <f>'CK T8,22 '!F27</f>
        <v>15704035</v>
      </c>
      <c r="D27" s="41"/>
      <c r="E27" s="41">
        <v>17226000</v>
      </c>
      <c r="F27" s="23">
        <f t="shared" si="6"/>
        <v>-1521965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6.5" thickBot="1" x14ac:dyDescent="0.3">
      <c r="A28" s="20">
        <v>7</v>
      </c>
      <c r="B28" s="19" t="s">
        <v>50</v>
      </c>
      <c r="C28" s="12">
        <f>'CK T8,22 '!F28</f>
        <v>92712274</v>
      </c>
      <c r="D28" s="41">
        <v>300000</v>
      </c>
      <c r="E28" s="41">
        <v>37683953</v>
      </c>
      <c r="F28" s="23">
        <f t="shared" si="6"/>
        <v>55328321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6.5" thickBot="1" x14ac:dyDescent="0.3">
      <c r="A29" s="20">
        <v>8</v>
      </c>
      <c r="B29" s="19" t="s">
        <v>55</v>
      </c>
      <c r="C29" s="12">
        <f>'CK T8,22 '!F29</f>
        <v>15400064</v>
      </c>
      <c r="D29" s="41"/>
      <c r="E29" s="41"/>
      <c r="F29" s="23">
        <f t="shared" si="6"/>
        <v>15400064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6.5" thickBot="1" x14ac:dyDescent="0.3">
      <c r="A30" s="20">
        <v>9</v>
      </c>
      <c r="B30" s="19" t="s">
        <v>56</v>
      </c>
      <c r="C30" s="12">
        <f>'CK T8,22 '!F30</f>
        <v>25852334</v>
      </c>
      <c r="D30" s="41"/>
      <c r="E30" s="41"/>
      <c r="F30" s="23">
        <f t="shared" si="6"/>
        <v>25852334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6.5" thickBot="1" x14ac:dyDescent="0.3">
      <c r="A31" s="20">
        <v>10</v>
      </c>
      <c r="B31" s="19" t="s">
        <v>26</v>
      </c>
      <c r="C31" s="12">
        <f>'CK T8,22 '!F31</f>
        <v>49368774</v>
      </c>
      <c r="D31" s="41"/>
      <c r="E31" s="41"/>
      <c r="F31" s="23">
        <f t="shared" si="6"/>
        <v>49368774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6.5" thickBot="1" x14ac:dyDescent="0.3">
      <c r="A32" s="20">
        <v>11</v>
      </c>
      <c r="B32" s="19" t="s">
        <v>57</v>
      </c>
      <c r="C32" s="12">
        <f>'CK T8,22 '!F32</f>
        <v>27438935</v>
      </c>
      <c r="D32" s="41"/>
      <c r="E32" s="23"/>
      <c r="F32" s="23">
        <f t="shared" si="6"/>
        <v>27438935</v>
      </c>
      <c r="G32" s="24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6.5" thickBot="1" x14ac:dyDescent="0.3">
      <c r="A33" s="20">
        <v>12</v>
      </c>
      <c r="B33" s="19" t="s">
        <v>58</v>
      </c>
      <c r="C33" s="12">
        <f>'CK T8,22 '!F33</f>
        <v>120153489</v>
      </c>
      <c r="D33" s="40">
        <v>79866609</v>
      </c>
      <c r="E33" s="40">
        <v>2108000</v>
      </c>
      <c r="F33" s="23">
        <f t="shared" si="6"/>
        <v>197912098</v>
      </c>
      <c r="G33" s="24"/>
      <c r="H33" s="42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6.5" thickBot="1" x14ac:dyDescent="0.3">
      <c r="A34" s="20">
        <v>13</v>
      </c>
      <c r="B34" s="19" t="s">
        <v>74</v>
      </c>
      <c r="C34" s="12">
        <f>'CK T8,22 '!F34</f>
        <v>0</v>
      </c>
      <c r="D34" s="40"/>
      <c r="E34" s="40"/>
      <c r="F34" s="23">
        <f t="shared" si="6"/>
        <v>0</v>
      </c>
      <c r="G34" s="24"/>
      <c r="H34" s="4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6.5" thickBot="1" x14ac:dyDescent="0.3">
      <c r="A35" s="20">
        <v>14</v>
      </c>
      <c r="B35" s="19" t="s">
        <v>88</v>
      </c>
      <c r="C35" s="12">
        <f>'CK T8,22 '!F35</f>
        <v>20501594</v>
      </c>
      <c r="D35" s="40"/>
      <c r="E35" s="40"/>
      <c r="F35" s="23">
        <f t="shared" si="6"/>
        <v>20501594</v>
      </c>
      <c r="G35" s="24"/>
      <c r="H35" s="4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6.5" thickBot="1" x14ac:dyDescent="0.3">
      <c r="A36" s="3" t="s">
        <v>27</v>
      </c>
      <c r="B36" s="4" t="s">
        <v>28</v>
      </c>
      <c r="C36" s="55">
        <f>'CK T7,22'!F36</f>
        <v>243814109</v>
      </c>
      <c r="D36" s="25">
        <f t="shared" ref="D36:E36" si="7">SUM(D37:D47)</f>
        <v>0</v>
      </c>
      <c r="E36" s="25">
        <f t="shared" si="7"/>
        <v>0</v>
      </c>
      <c r="F36" s="26">
        <f>SUM(F37:F49)</f>
        <v>243814109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6.5" thickBot="1" x14ac:dyDescent="0.3">
      <c r="A37" s="20">
        <v>1</v>
      </c>
      <c r="B37" s="19" t="s">
        <v>29</v>
      </c>
      <c r="C37" s="12">
        <f>'CK T8,22 '!F37</f>
        <v>98291477</v>
      </c>
      <c r="D37" s="41"/>
      <c r="E37" s="41"/>
      <c r="F37" s="23">
        <f>C37+D37-E37</f>
        <v>98291477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6.5" thickBot="1" x14ac:dyDescent="0.3">
      <c r="A38" s="20">
        <v>2</v>
      </c>
      <c r="B38" s="19" t="s">
        <v>30</v>
      </c>
      <c r="C38" s="12">
        <f>'CK T8,22 '!F38</f>
        <v>16745177</v>
      </c>
      <c r="D38" s="41"/>
      <c r="E38" s="41"/>
      <c r="F38" s="23">
        <f t="shared" ref="F38:F49" si="8">C38+D38-E38</f>
        <v>16745177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6.5" thickBot="1" x14ac:dyDescent="0.3">
      <c r="A39" s="20">
        <v>3</v>
      </c>
      <c r="B39" s="19" t="s">
        <v>59</v>
      </c>
      <c r="C39" s="12">
        <f>'CK T8,22 '!F39</f>
        <v>956510</v>
      </c>
      <c r="D39" s="41"/>
      <c r="E39" s="41"/>
      <c r="F39" s="23">
        <f t="shared" si="8"/>
        <v>956510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6.5" thickBot="1" x14ac:dyDescent="0.3">
      <c r="A40" s="20">
        <v>4</v>
      </c>
      <c r="B40" s="19" t="s">
        <v>60</v>
      </c>
      <c r="C40" s="12">
        <f>'CK T8,22 '!F40</f>
        <v>22928131</v>
      </c>
      <c r="D40" s="41"/>
      <c r="E40" s="23"/>
      <c r="F40" s="23">
        <f t="shared" si="8"/>
        <v>22928131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6.5" thickBot="1" x14ac:dyDescent="0.3">
      <c r="A41" s="20">
        <v>5</v>
      </c>
      <c r="B41" s="19" t="s">
        <v>31</v>
      </c>
      <c r="C41" s="12">
        <f>'CK T8,22 '!F41</f>
        <v>18951700</v>
      </c>
      <c r="D41" s="41"/>
      <c r="E41" s="41"/>
      <c r="F41" s="23">
        <f t="shared" si="8"/>
        <v>18951700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6.5" thickBot="1" x14ac:dyDescent="0.3">
      <c r="A42" s="20">
        <v>6</v>
      </c>
      <c r="B42" s="19" t="s">
        <v>73</v>
      </c>
      <c r="C42" s="12">
        <f>'CK T8,22 '!F42</f>
        <v>-5800000</v>
      </c>
      <c r="D42" s="41"/>
      <c r="E42" s="41"/>
      <c r="F42" s="23">
        <f t="shared" si="8"/>
        <v>-5800000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6.5" thickBot="1" x14ac:dyDescent="0.3">
      <c r="A43" s="20">
        <v>7</v>
      </c>
      <c r="B43" s="19" t="s">
        <v>61</v>
      </c>
      <c r="C43" s="12">
        <f>'CK T8,22 '!F43</f>
        <v>46275914</v>
      </c>
      <c r="D43" s="41"/>
      <c r="E43" s="41"/>
      <c r="F43" s="23">
        <f t="shared" si="8"/>
        <v>46275914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6.5" thickBot="1" x14ac:dyDescent="0.3">
      <c r="A44" s="20">
        <v>8</v>
      </c>
      <c r="B44" s="19" t="s">
        <v>62</v>
      </c>
      <c r="C44" s="12">
        <f>'CK T8,22 '!F44</f>
        <v>1060000</v>
      </c>
      <c r="D44" s="41"/>
      <c r="E44" s="41"/>
      <c r="F44" s="23">
        <f t="shared" si="8"/>
        <v>1060000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6.5" thickBot="1" x14ac:dyDescent="0.3">
      <c r="A45" s="20">
        <v>9</v>
      </c>
      <c r="B45" s="19" t="s">
        <v>63</v>
      </c>
      <c r="C45" s="12">
        <f>'CK T8,22 '!F45</f>
        <v>6800000</v>
      </c>
      <c r="D45" s="23"/>
      <c r="E45" s="41"/>
      <c r="F45" s="23">
        <f t="shared" si="8"/>
        <v>6800000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6.5" thickBot="1" x14ac:dyDescent="0.3">
      <c r="A46" s="20">
        <v>10</v>
      </c>
      <c r="B46" s="19" t="s">
        <v>64</v>
      </c>
      <c r="C46" s="12">
        <f>'CK T8,22 '!F46</f>
        <v>100000</v>
      </c>
      <c r="D46" s="23"/>
      <c r="E46" s="41"/>
      <c r="F46" s="23">
        <f t="shared" si="8"/>
        <v>100000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6.5" thickBot="1" x14ac:dyDescent="0.3">
      <c r="A47" s="20">
        <v>11</v>
      </c>
      <c r="B47" s="19" t="s">
        <v>65</v>
      </c>
      <c r="C47" s="12">
        <f>'CK T8,22 '!F47</f>
        <v>300000</v>
      </c>
      <c r="D47" s="23"/>
      <c r="E47" s="41"/>
      <c r="F47" s="23">
        <f t="shared" si="8"/>
        <v>300000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6.5" thickBot="1" x14ac:dyDescent="0.3">
      <c r="A48" s="20">
        <v>12</v>
      </c>
      <c r="B48" s="19" t="s">
        <v>75</v>
      </c>
      <c r="C48" s="12">
        <f>'CK T8,22 '!F48</f>
        <v>39340200</v>
      </c>
      <c r="D48" s="23"/>
      <c r="E48" s="41"/>
      <c r="F48" s="23">
        <f t="shared" si="8"/>
        <v>39340200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6.5" thickBot="1" x14ac:dyDescent="0.3">
      <c r="A49" s="20">
        <v>13</v>
      </c>
      <c r="B49" s="19" t="s">
        <v>76</v>
      </c>
      <c r="C49" s="12">
        <f>'CK T8,22 '!F49</f>
        <v>-2135000</v>
      </c>
      <c r="D49" s="23"/>
      <c r="E49" s="41"/>
      <c r="F49" s="23">
        <f t="shared" si="8"/>
        <v>-2135000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6.5" thickBot="1" x14ac:dyDescent="0.3">
      <c r="A50" s="3" t="s">
        <v>32</v>
      </c>
      <c r="B50" s="4" t="s">
        <v>33</v>
      </c>
      <c r="C50" s="55">
        <f>'CK T7,22'!F50</f>
        <v>1819068947</v>
      </c>
      <c r="D50" s="40"/>
      <c r="E50" s="40"/>
      <c r="F50" s="26">
        <f>SUM(F51:F54)</f>
        <v>1572089675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6.5" thickBot="1" x14ac:dyDescent="0.3">
      <c r="A51" s="20">
        <v>1</v>
      </c>
      <c r="B51" s="19" t="s">
        <v>34</v>
      </c>
      <c r="C51" s="12">
        <f>'CK T8,22 '!F51</f>
        <v>151036716</v>
      </c>
      <c r="D51" s="40"/>
      <c r="E51" s="40"/>
      <c r="F51" s="21">
        <f>C51+D51-E51</f>
        <v>151036716</v>
      </c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6.5" thickBot="1" x14ac:dyDescent="0.3">
      <c r="A52" s="20">
        <v>2</v>
      </c>
      <c r="B52" s="19" t="s">
        <v>35</v>
      </c>
      <c r="C52" s="12">
        <f>'CK T8,22 '!F52</f>
        <v>896171082</v>
      </c>
      <c r="D52" s="40"/>
      <c r="E52" s="40">
        <v>1544400</v>
      </c>
      <c r="F52" s="21">
        <f t="shared" ref="F52:F54" si="9">C52+D52-E52</f>
        <v>894626682</v>
      </c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6.5" thickBot="1" x14ac:dyDescent="0.3">
      <c r="A53" s="20">
        <v>3</v>
      </c>
      <c r="B53" s="19" t="s">
        <v>36</v>
      </c>
      <c r="C53" s="12">
        <f>'CK T8,22 '!F53</f>
        <v>147208175</v>
      </c>
      <c r="D53" s="40"/>
      <c r="E53" s="40"/>
      <c r="F53" s="21">
        <f t="shared" si="9"/>
        <v>147208175</v>
      </c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6.5" thickBot="1" x14ac:dyDescent="0.3">
      <c r="A54" s="20">
        <v>4</v>
      </c>
      <c r="B54" s="19" t="s">
        <v>37</v>
      </c>
      <c r="C54" s="12">
        <f>'CK T8,22 '!F54</f>
        <v>564968102</v>
      </c>
      <c r="D54" s="41"/>
      <c r="E54" s="41">
        <v>185750000</v>
      </c>
      <c r="F54" s="21">
        <f t="shared" si="9"/>
        <v>379218102</v>
      </c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6.5" thickBot="1" x14ac:dyDescent="0.3">
      <c r="A55" s="43"/>
      <c r="B55" s="44"/>
      <c r="C55" s="12" t="str">
        <f>'CK T7,22'!F55</f>
        <v>-</v>
      </c>
      <c r="D55" s="44"/>
      <c r="E55" s="44"/>
      <c r="F55" s="27" t="s">
        <v>10</v>
      </c>
      <c r="G55" s="35"/>
      <c r="H55" s="35"/>
      <c r="I55" s="3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6.5" thickBot="1" x14ac:dyDescent="0.3">
      <c r="A56" s="70" t="s">
        <v>38</v>
      </c>
      <c r="B56" s="75"/>
      <c r="C56" s="28">
        <f>'CK T3,22 '!F55</f>
        <v>18536126054</v>
      </c>
      <c r="D56" s="29">
        <f t="shared" ref="D56:F56" si="10">D8+D18+D21+D36+D50</f>
        <v>564436609</v>
      </c>
      <c r="E56" s="30">
        <f t="shared" si="10"/>
        <v>751656161</v>
      </c>
      <c r="F56" s="30">
        <f t="shared" si="10"/>
        <v>9927418646</v>
      </c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6.5" thickBot="1" x14ac:dyDescent="0.3">
      <c r="A57" s="35"/>
      <c r="B57" s="35"/>
      <c r="C57" s="4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6.5" hidden="1" thickBot="1" x14ac:dyDescent="0.3">
      <c r="A58" s="35"/>
      <c r="B58" s="35" t="s">
        <v>39</v>
      </c>
      <c r="C58" s="35"/>
      <c r="D58" s="31">
        <f>F56</f>
        <v>9927418646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6.5" hidden="1" thickBot="1" x14ac:dyDescent="0.3">
      <c r="A59" s="35"/>
      <c r="B59" s="32" t="s">
        <v>40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6.5" hidden="1" thickBot="1" x14ac:dyDescent="0.3">
      <c r="A60" s="35"/>
      <c r="B60" s="32" t="s">
        <v>41</v>
      </c>
      <c r="C60" s="35"/>
      <c r="D60" s="33">
        <f>SUM(D61:D63)</f>
        <v>8853076359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6.5" hidden="1" thickBot="1" x14ac:dyDescent="0.3">
      <c r="A61" s="35"/>
      <c r="B61" s="32" t="s">
        <v>42</v>
      </c>
      <c r="C61" s="35"/>
      <c r="D61" s="24">
        <f>F8</f>
        <v>7517944295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6.5" hidden="1" thickBot="1" x14ac:dyDescent="0.3">
      <c r="A62" s="35"/>
      <c r="B62" s="32" t="s">
        <v>43</v>
      </c>
      <c r="C62" s="35"/>
      <c r="D62" s="24">
        <f>F18</f>
        <v>-236957611</v>
      </c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6.5" hidden="1" thickBot="1" x14ac:dyDescent="0.3">
      <c r="A63" s="35"/>
      <c r="B63" s="32" t="s">
        <v>44</v>
      </c>
      <c r="C63" s="35"/>
      <c r="D63" s="24">
        <f>F50</f>
        <v>1572089675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6.5" hidden="1" thickBot="1" x14ac:dyDescent="0.3">
      <c r="A64" s="35"/>
      <c r="B64" s="32" t="s">
        <v>70</v>
      </c>
      <c r="C64" s="35"/>
      <c r="D64" s="33">
        <v>709989503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20.25" hidden="1" customHeight="1" thickBot="1" x14ac:dyDescent="0.3">
      <c r="A65" s="35"/>
      <c r="B65" s="32" t="s">
        <v>80</v>
      </c>
      <c r="C65" s="35"/>
      <c r="D65" s="33">
        <v>1693116627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6.5" hidden="1" thickBot="1" x14ac:dyDescent="0.3">
      <c r="A66" s="35"/>
      <c r="B66" s="34" t="s">
        <v>45</v>
      </c>
      <c r="C66" s="35"/>
      <c r="D66" s="31">
        <v>105351848</v>
      </c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6.5" thickBot="1" x14ac:dyDescent="0.3">
      <c r="A67" s="35"/>
      <c r="B67" s="35"/>
      <c r="C67" s="35"/>
      <c r="D67" s="72" t="s">
        <v>103</v>
      </c>
      <c r="E67" s="73"/>
      <c r="F67" s="74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6.5" thickBot="1" x14ac:dyDescent="0.3">
      <c r="A68" s="58" t="s">
        <v>107</v>
      </c>
      <c r="B68" s="59"/>
      <c r="C68" s="59"/>
      <c r="D68" s="59"/>
      <c r="E68" s="59"/>
      <c r="F68" s="60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6.5" thickBot="1" x14ac:dyDescent="0.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6.5" thickBo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6.5" customHeight="1" thickBot="1" x14ac:dyDescent="0.3">
      <c r="A71" s="58" t="s">
        <v>86</v>
      </c>
      <c r="B71" s="59"/>
      <c r="C71" s="59"/>
      <c r="D71" s="59"/>
      <c r="E71" s="59"/>
      <c r="F71" s="60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6.5" thickBo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6.5" thickBo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6.5" thickBo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6.5" thickBo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6.5" thickBo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6.5" thickBo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6.5" thickBo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6.5" thickBo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6.5" thickBo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6.5" thickBo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6.5" thickBo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6.5" thickBo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6.5" thickBo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6.5" thickBo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6.5" thickBo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6.5" thickBo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6.5" thickBo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6.5" thickBo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6.5" thickBo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6.5" thickBo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6.5" thickBo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6.5" thickBo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6.5" thickBo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6.5" thickBo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6.5" thickBo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6.5" thickBo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6.5" thickBo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6.5" thickBo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6.5" thickBo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6.5" thickBo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6.5" thickBo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6.5" thickBot="1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6.5" thickBot="1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6.5" thickBot="1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6.5" thickBot="1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6.5" thickBot="1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6.5" thickBot="1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6.5" thickBot="1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6.5" thickBot="1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6.5" thickBot="1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6.5" thickBot="1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6.5" thickBot="1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6.5" thickBot="1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6.5" thickBot="1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6.5" thickBot="1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6.5" thickBot="1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6.5" thickBot="1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6.5" thickBot="1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6.5" thickBot="1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6.5" thickBot="1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6.5" thickBot="1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6.5" thickBot="1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6.5" thickBot="1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6.5" thickBot="1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6.5" thickBot="1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6.5" thickBot="1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6.5" thickBot="1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6.5" thickBot="1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6.5" thickBot="1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6.5" thickBot="1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6.5" thickBot="1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6.5" thickBot="1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6.5" thickBot="1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6.5" thickBot="1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6.5" thickBot="1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6.5" thickBot="1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6.5" thickBot="1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6.5" thickBot="1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6.5" thickBot="1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6.5" thickBot="1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6.5" thickBot="1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6.5" thickBot="1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6.5" thickBot="1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6.5" thickBot="1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6.5" thickBot="1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6.5" thickBot="1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6.5" thickBot="1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6.5" thickBot="1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6.5" thickBot="1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6.5" thickBot="1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6.5" thickBot="1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6.5" thickBot="1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6.5" thickBot="1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6.5" thickBot="1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6.5" thickBot="1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6.5" thickBot="1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6.5" thickBot="1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6.5" thickBot="1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6.5" thickBot="1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6.5" thickBot="1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6.5" thickBot="1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6.5" thickBot="1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6.5" thickBot="1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6.5" thickBot="1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6.5" thickBot="1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6.5" thickBot="1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6.5" thickBot="1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6.5" thickBot="1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6.5" thickBot="1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6.5" thickBot="1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6.5" thickBot="1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6.5" thickBot="1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6.5" thickBot="1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6.5" thickBot="1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6.5" thickBot="1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6.5" thickBot="1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6.5" thickBot="1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6.5" thickBot="1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6.5" thickBot="1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6.5" thickBot="1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6.5" thickBot="1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6.5" thickBot="1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6.5" thickBot="1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6.5" thickBot="1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6.5" thickBot="1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6.5" thickBot="1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6.5" thickBot="1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6.5" thickBot="1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6.5" thickBot="1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6.5" thickBot="1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6.5" thickBot="1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6.5" thickBot="1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6.5" thickBot="1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6.5" thickBot="1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6.5" thickBot="1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6.5" thickBot="1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6.5" thickBot="1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6.5" thickBot="1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6.5" thickBot="1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6.5" thickBot="1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6.5" thickBot="1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6.5" thickBot="1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6.5" thickBot="1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6.5" thickBot="1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6.5" thickBot="1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6.5" thickBot="1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6.5" thickBot="1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6.5" thickBot="1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6.5" thickBot="1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6.5" thickBot="1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6.5" thickBot="1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6.5" thickBot="1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6.5" thickBot="1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6.5" thickBot="1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6.5" thickBot="1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6.5" thickBot="1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6.5" thickBot="1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6.5" thickBot="1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6.5" thickBot="1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6.5" thickBot="1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6.5" thickBot="1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6.5" thickBot="1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6.5" thickBot="1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6.5" thickBot="1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6.5" thickBot="1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6.5" thickBot="1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6.5" thickBot="1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6.5" thickBot="1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6.5" thickBot="1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6.5" thickBot="1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6.5" thickBot="1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6.5" thickBot="1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6.5" thickBot="1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6.5" thickBot="1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6.5" thickBot="1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6.5" thickBot="1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6.5" thickBot="1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6.5" thickBot="1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6.5" thickBot="1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6.5" thickBo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6.5" thickBot="1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6.5" thickBot="1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6.5" thickBo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6.5" thickBot="1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6.5" thickBot="1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6.5" thickBot="1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6.5" thickBot="1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6.5" thickBot="1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6.5" thickBot="1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6.5" thickBot="1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6.5" thickBot="1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6.5" thickBot="1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6.5" thickBot="1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6.5" thickBot="1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6.5" thickBot="1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6.5" thickBot="1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6.5" thickBot="1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6.5" thickBot="1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6.5" thickBot="1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6.5" thickBot="1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6.5" thickBot="1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6.5" thickBot="1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6.5" thickBot="1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6.5" thickBot="1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6.5" thickBot="1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6.5" thickBot="1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6.5" thickBot="1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6.5" thickBot="1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6.5" thickBot="1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6.5" thickBot="1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6.5" thickBot="1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6.5" thickBo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6.5" thickBot="1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6.5" thickBot="1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6.5" thickBot="1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6.5" thickBot="1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6.5" thickBot="1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6.5" thickBot="1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6.5" thickBot="1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6.5" thickBot="1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6.5" thickBot="1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6.5" thickBot="1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6.5" thickBot="1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6.5" thickBot="1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6.5" thickBot="1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6.5" thickBot="1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6.5" thickBot="1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6.5" thickBot="1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6.5" thickBot="1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6.5" thickBot="1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6.5" thickBot="1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6.5" thickBot="1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6.5" thickBot="1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6.5" thickBot="1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6.5" thickBot="1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6.5" thickBot="1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6.5" thickBot="1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6.5" thickBot="1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6.5" thickBot="1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6.5" thickBot="1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6.5" thickBo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6.5" thickBot="1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6.5" thickBot="1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6.5" thickBot="1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6.5" thickBot="1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6.5" thickBot="1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6.5" thickBot="1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6.5" thickBot="1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6.5" thickBot="1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6.5" thickBot="1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6.5" thickBot="1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6.5" thickBot="1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6.5" thickBot="1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6.5" thickBot="1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6.5" thickBot="1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6.5" thickBot="1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6.5" thickBot="1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6.5" thickBot="1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6.5" thickBot="1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6.5" thickBot="1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6.5" thickBot="1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6.5" thickBot="1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6.5" thickBot="1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6.5" thickBot="1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6.5" thickBot="1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6.5" thickBot="1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6.5" thickBo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6.5" thickBot="1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6.5" thickBot="1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6.5" thickBo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6.5" thickBot="1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6.5" thickBot="1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6.5" thickBot="1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6.5" thickBot="1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6.5" thickBot="1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6.5" thickBot="1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6.5" thickBot="1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6.5" thickBot="1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6.5" thickBot="1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6.5" thickBot="1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6.5" thickBot="1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6.5" thickBot="1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6.5" thickBot="1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6.5" thickBot="1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6.5" thickBot="1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6.5" thickBot="1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6.5" thickBot="1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6.5" thickBot="1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6.5" thickBot="1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6.5" thickBot="1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6.5" thickBot="1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6.5" thickBot="1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6.5" thickBot="1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6.5" thickBot="1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6.5" thickBot="1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6.5" thickBot="1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6.5" thickBot="1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6.5" thickBot="1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6.5" thickBot="1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6.5" thickBot="1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6.5" thickBot="1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6.5" thickBot="1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6.5" thickBot="1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6.5" thickBot="1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6.5" thickBot="1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6.5" thickBot="1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6.5" thickBot="1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6.5" thickBot="1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6.5" thickBot="1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6.5" thickBot="1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6.5" thickBot="1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6.5" thickBot="1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6.5" thickBot="1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6.5" thickBot="1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6.5" thickBot="1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6.5" thickBot="1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6.5" thickBot="1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6.5" thickBot="1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6.5" thickBot="1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6.5" thickBot="1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6.5" thickBot="1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6.5" thickBot="1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6.5" thickBot="1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6.5" thickBot="1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6.5" thickBot="1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6.5" thickBot="1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6.5" thickBot="1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6.5" thickBot="1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6.5" thickBot="1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6.5" thickBot="1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6.5" thickBot="1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6.5" thickBot="1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6.5" thickBot="1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6.5" thickBot="1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6.5" thickBot="1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6.5" thickBot="1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6.5" thickBot="1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6.5" thickBot="1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6.5" thickBot="1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6.5" thickBot="1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6.5" thickBot="1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6.5" thickBot="1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6.5" thickBot="1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6.5" thickBot="1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6.5" thickBot="1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6.5" thickBot="1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6.5" thickBot="1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6.5" thickBot="1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6.5" thickBot="1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6.5" thickBot="1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6.5" thickBot="1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6.5" thickBot="1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6.5" thickBot="1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6.5" thickBot="1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6.5" thickBot="1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6.5" thickBot="1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6.5" thickBot="1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6.5" thickBot="1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6.5" thickBot="1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6.5" thickBot="1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6.5" thickBot="1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6.5" thickBot="1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6.5" thickBot="1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6.5" thickBot="1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6.5" thickBot="1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6.5" thickBot="1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6.5" thickBot="1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6.5" thickBot="1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6.5" thickBot="1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6.5" thickBot="1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6.5" thickBot="1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6.5" thickBot="1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6.5" thickBot="1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6.5" thickBot="1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6.5" thickBot="1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6.5" thickBot="1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6.5" thickBot="1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6.5" thickBot="1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6.5" thickBot="1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6.5" thickBot="1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6.5" thickBot="1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6.5" thickBot="1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6.5" thickBot="1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6.5" thickBot="1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6.5" thickBot="1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6.5" thickBot="1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6.5" thickBot="1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6.5" thickBot="1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6.5" thickBot="1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6.5" thickBot="1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6.5" thickBot="1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6.5" thickBot="1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6.5" thickBot="1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6.5" thickBot="1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6.5" thickBot="1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6.5" thickBot="1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6.5" thickBot="1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6.5" thickBot="1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6.5" thickBot="1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6.5" thickBot="1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6.5" thickBot="1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6.5" thickBot="1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6.5" thickBot="1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6.5" thickBot="1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6.5" thickBot="1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6.5" thickBot="1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6.5" thickBot="1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6.5" thickBot="1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6.5" thickBot="1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6.5" thickBot="1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6.5" thickBot="1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6.5" thickBot="1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6.5" thickBot="1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6.5" thickBot="1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6.5" thickBot="1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6.5" thickBot="1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6.5" thickBot="1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6.5" thickBot="1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6.5" thickBot="1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6.5" thickBot="1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6.5" thickBot="1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6.5" thickBot="1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6.5" thickBot="1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6.5" thickBot="1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6.5" thickBot="1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6.5" thickBot="1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6.5" thickBot="1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6.5" thickBot="1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6.5" thickBot="1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6.5" thickBot="1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6.5" thickBot="1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6.5" thickBot="1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6.5" thickBot="1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6.5" thickBot="1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6.5" thickBot="1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6.5" thickBot="1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6.5" thickBot="1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6.5" thickBot="1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6.5" thickBot="1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6.5" thickBot="1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6.5" thickBot="1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6.5" thickBot="1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6.5" thickBot="1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6.5" thickBot="1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6.5" thickBot="1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6.5" thickBot="1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6.5" thickBot="1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6.5" thickBot="1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6.5" thickBot="1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6.5" thickBot="1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6.5" thickBot="1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6.5" thickBot="1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6.5" thickBot="1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6.5" thickBot="1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6.5" thickBot="1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6.5" thickBot="1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6.5" thickBot="1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6.5" thickBot="1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6.5" thickBot="1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6.5" thickBot="1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6.5" thickBot="1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6.5" thickBot="1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6.5" thickBot="1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6.5" thickBot="1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6.5" thickBot="1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6.5" thickBot="1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6.5" thickBot="1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6.5" thickBot="1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6.5" thickBot="1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6.5" thickBot="1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6.5" thickBot="1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6.5" thickBot="1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6.5" thickBot="1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6.5" thickBot="1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6.5" thickBot="1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6.5" thickBot="1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6.5" thickBot="1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6.5" thickBot="1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6.5" thickBot="1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6.5" thickBot="1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6.5" thickBot="1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6.5" thickBot="1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6.5" thickBot="1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6.5" thickBot="1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6.5" thickBot="1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6.5" thickBot="1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6.5" thickBot="1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6.5" thickBot="1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6.5" thickBot="1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6.5" thickBot="1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6.5" thickBot="1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6.5" thickBot="1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6.5" thickBot="1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6.5" thickBot="1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6.5" thickBot="1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6.5" thickBot="1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6.5" thickBot="1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6.5" thickBot="1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6.5" thickBot="1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6.5" thickBot="1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6.5" thickBot="1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6.5" thickBot="1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6.5" thickBot="1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6.5" thickBot="1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6.5" thickBot="1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6.5" thickBot="1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6.5" thickBot="1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6.5" thickBot="1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6.5" thickBot="1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6.5" thickBot="1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6.5" thickBot="1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6.5" thickBot="1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6.5" thickBot="1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6.5" thickBot="1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6.5" thickBot="1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6.5" thickBot="1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6.5" thickBot="1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6.5" thickBot="1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6.5" thickBot="1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6.5" thickBot="1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6.5" thickBot="1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6.5" thickBot="1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6.5" thickBot="1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6.5" thickBot="1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6.5" thickBot="1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6.5" thickBot="1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6.5" thickBot="1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6.5" thickBot="1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6.5" thickBot="1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6.5" thickBot="1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6.5" thickBot="1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6.5" thickBot="1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6.5" thickBot="1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6.5" thickBot="1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6.5" thickBot="1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6.5" thickBot="1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6.5" thickBot="1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6.5" thickBot="1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6.5" thickBot="1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6.5" thickBot="1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6.5" thickBot="1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6.5" thickBot="1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6.5" thickBot="1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6.5" thickBot="1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6.5" thickBot="1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6.5" thickBot="1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6.5" thickBot="1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6.5" thickBot="1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6.5" thickBot="1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6.5" thickBot="1" x14ac:dyDescent="0.3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6.5" thickBot="1" x14ac:dyDescent="0.3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6.5" thickBot="1" x14ac:dyDescent="0.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6.5" thickBot="1" x14ac:dyDescent="0.3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6.5" thickBot="1" x14ac:dyDescent="0.3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6.5" thickBot="1" x14ac:dyDescent="0.3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6.5" thickBot="1" x14ac:dyDescent="0.3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6.5" thickBot="1" x14ac:dyDescent="0.3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6.5" thickBot="1" x14ac:dyDescent="0.3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6.5" thickBot="1" x14ac:dyDescent="0.3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6.5" thickBot="1" x14ac:dyDescent="0.3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6.5" thickBot="1" x14ac:dyDescent="0.3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6.5" thickBot="1" x14ac:dyDescent="0.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6.5" thickBot="1" x14ac:dyDescent="0.3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6.5" thickBot="1" x14ac:dyDescent="0.3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6.5" thickBot="1" x14ac:dyDescent="0.3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6.5" thickBot="1" x14ac:dyDescent="0.3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6.5" thickBot="1" x14ac:dyDescent="0.3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6.5" thickBot="1" x14ac:dyDescent="0.3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6.5" thickBot="1" x14ac:dyDescent="0.3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6.5" thickBot="1" x14ac:dyDescent="0.3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6.5" thickBot="1" x14ac:dyDescent="0.3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6.5" thickBot="1" x14ac:dyDescent="0.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6.5" thickBot="1" x14ac:dyDescent="0.3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6.5" thickBot="1" x14ac:dyDescent="0.3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6.5" thickBot="1" x14ac:dyDescent="0.3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6.5" thickBot="1" x14ac:dyDescent="0.3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6.5" thickBot="1" x14ac:dyDescent="0.3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6.5" thickBot="1" x14ac:dyDescent="0.3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6.5" thickBot="1" x14ac:dyDescent="0.3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6.5" thickBot="1" x14ac:dyDescent="0.3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6.5" thickBot="1" x14ac:dyDescent="0.3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6.5" thickBot="1" x14ac:dyDescent="0.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6.5" thickBot="1" x14ac:dyDescent="0.3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6.5" thickBot="1" x14ac:dyDescent="0.3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6.5" thickBot="1" x14ac:dyDescent="0.3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6.5" thickBot="1" x14ac:dyDescent="0.3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6.5" thickBot="1" x14ac:dyDescent="0.3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6.5" thickBot="1" x14ac:dyDescent="0.3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6.5" thickBot="1" x14ac:dyDescent="0.3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6.5" thickBot="1" x14ac:dyDescent="0.3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6.5" thickBot="1" x14ac:dyDescent="0.3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6.5" thickBot="1" x14ac:dyDescent="0.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6.5" thickBot="1" x14ac:dyDescent="0.3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6.5" thickBot="1" x14ac:dyDescent="0.3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6.5" thickBot="1" x14ac:dyDescent="0.3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6.5" thickBot="1" x14ac:dyDescent="0.3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6.5" thickBot="1" x14ac:dyDescent="0.3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6.5" thickBot="1" x14ac:dyDescent="0.3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6.5" thickBot="1" x14ac:dyDescent="0.3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6.5" thickBot="1" x14ac:dyDescent="0.3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6.5" thickBot="1" x14ac:dyDescent="0.3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6.5" thickBot="1" x14ac:dyDescent="0.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6.5" thickBot="1" x14ac:dyDescent="0.3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6.5" thickBot="1" x14ac:dyDescent="0.3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6.5" thickBot="1" x14ac:dyDescent="0.3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6.5" thickBot="1" x14ac:dyDescent="0.3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6.5" thickBot="1" x14ac:dyDescent="0.3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6.5" thickBot="1" x14ac:dyDescent="0.3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6.5" thickBot="1" x14ac:dyDescent="0.3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6.5" thickBot="1" x14ac:dyDescent="0.3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6.5" thickBot="1" x14ac:dyDescent="0.3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6.5" thickBot="1" x14ac:dyDescent="0.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6.5" thickBot="1" x14ac:dyDescent="0.3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6.5" thickBot="1" x14ac:dyDescent="0.3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6.5" thickBot="1" x14ac:dyDescent="0.3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6.5" thickBot="1" x14ac:dyDescent="0.3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6.5" thickBot="1" x14ac:dyDescent="0.3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6.5" thickBot="1" x14ac:dyDescent="0.3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6.5" thickBot="1" x14ac:dyDescent="0.3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6.5" thickBot="1" x14ac:dyDescent="0.3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6.5" thickBot="1" x14ac:dyDescent="0.3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6.5" thickBot="1" x14ac:dyDescent="0.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6.5" thickBot="1" x14ac:dyDescent="0.3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6.5" thickBot="1" x14ac:dyDescent="0.3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6.5" thickBot="1" x14ac:dyDescent="0.3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6.5" thickBot="1" x14ac:dyDescent="0.3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6.5" thickBot="1" x14ac:dyDescent="0.3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6.5" thickBot="1" x14ac:dyDescent="0.3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6.5" thickBot="1" x14ac:dyDescent="0.3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6.5" thickBot="1" x14ac:dyDescent="0.3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6.5" thickBot="1" x14ac:dyDescent="0.3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6.5" thickBot="1" x14ac:dyDescent="0.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6.5" thickBot="1" x14ac:dyDescent="0.3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6.5" thickBot="1" x14ac:dyDescent="0.3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6.5" thickBot="1" x14ac:dyDescent="0.3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6.5" thickBot="1" x14ac:dyDescent="0.3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6.5" thickBot="1" x14ac:dyDescent="0.3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6.5" thickBot="1" x14ac:dyDescent="0.3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6.5" thickBot="1" x14ac:dyDescent="0.3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6.5" thickBot="1" x14ac:dyDescent="0.3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6.5" thickBot="1" x14ac:dyDescent="0.3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6.5" thickBot="1" x14ac:dyDescent="0.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6.5" thickBot="1" x14ac:dyDescent="0.3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6.5" thickBot="1" x14ac:dyDescent="0.3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6.5" thickBot="1" x14ac:dyDescent="0.3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6.5" thickBot="1" x14ac:dyDescent="0.3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6.5" thickBot="1" x14ac:dyDescent="0.3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6.5" thickBot="1" x14ac:dyDescent="0.3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6.5" thickBot="1" x14ac:dyDescent="0.3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6.5" thickBot="1" x14ac:dyDescent="0.3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6.5" thickBot="1" x14ac:dyDescent="0.3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6.5" thickBot="1" x14ac:dyDescent="0.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6.5" thickBot="1" x14ac:dyDescent="0.3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6.5" thickBot="1" x14ac:dyDescent="0.3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6.5" thickBot="1" x14ac:dyDescent="0.3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6.5" thickBot="1" x14ac:dyDescent="0.3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6.5" thickBot="1" x14ac:dyDescent="0.3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6.5" thickBot="1" x14ac:dyDescent="0.3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6.5" thickBot="1" x14ac:dyDescent="0.3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6.5" thickBot="1" x14ac:dyDescent="0.3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6.5" thickBot="1" x14ac:dyDescent="0.3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6.5" thickBot="1" x14ac:dyDescent="0.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6.5" thickBot="1" x14ac:dyDescent="0.3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6.5" thickBot="1" x14ac:dyDescent="0.3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6.5" thickBot="1" x14ac:dyDescent="0.3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6.5" thickBot="1" x14ac:dyDescent="0.3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6.5" thickBot="1" x14ac:dyDescent="0.3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6.5" thickBot="1" x14ac:dyDescent="0.3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6.5" thickBot="1" x14ac:dyDescent="0.3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6.5" thickBot="1" x14ac:dyDescent="0.3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6.5" thickBot="1" x14ac:dyDescent="0.3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6.5" thickBot="1" x14ac:dyDescent="0.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6.5" thickBot="1" x14ac:dyDescent="0.3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6.5" thickBot="1" x14ac:dyDescent="0.3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6.5" thickBot="1" x14ac:dyDescent="0.3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6.5" thickBot="1" x14ac:dyDescent="0.3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6.5" thickBot="1" x14ac:dyDescent="0.3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6.5" thickBot="1" x14ac:dyDescent="0.3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6.5" thickBot="1" x14ac:dyDescent="0.3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6.5" thickBot="1" x14ac:dyDescent="0.3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6.5" thickBot="1" x14ac:dyDescent="0.3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6.5" thickBot="1" x14ac:dyDescent="0.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6.5" thickBot="1" x14ac:dyDescent="0.3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6.5" thickBot="1" x14ac:dyDescent="0.3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6.5" thickBot="1" x14ac:dyDescent="0.3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6.5" thickBot="1" x14ac:dyDescent="0.3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6.5" thickBot="1" x14ac:dyDescent="0.3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6.5" thickBot="1" x14ac:dyDescent="0.3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6.5" thickBot="1" x14ac:dyDescent="0.3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6.5" thickBot="1" x14ac:dyDescent="0.3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6.5" thickBot="1" x14ac:dyDescent="0.3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6.5" thickBot="1" x14ac:dyDescent="0.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6.5" thickBot="1" x14ac:dyDescent="0.3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6.5" thickBot="1" x14ac:dyDescent="0.3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6.5" thickBot="1" x14ac:dyDescent="0.3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6.5" thickBot="1" x14ac:dyDescent="0.3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6.5" thickBot="1" x14ac:dyDescent="0.3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6.5" thickBot="1" x14ac:dyDescent="0.3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6.5" thickBot="1" x14ac:dyDescent="0.3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6.5" thickBot="1" x14ac:dyDescent="0.3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6.5" thickBot="1" x14ac:dyDescent="0.3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6.5" thickBot="1" x14ac:dyDescent="0.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6.5" thickBot="1" x14ac:dyDescent="0.3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6.5" thickBot="1" x14ac:dyDescent="0.3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6.5" thickBot="1" x14ac:dyDescent="0.3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6.5" thickBot="1" x14ac:dyDescent="0.3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6.5" thickBot="1" x14ac:dyDescent="0.3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6.5" thickBot="1" x14ac:dyDescent="0.3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6.5" thickBot="1" x14ac:dyDescent="0.3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6.5" thickBot="1" x14ac:dyDescent="0.3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6.5" thickBot="1" x14ac:dyDescent="0.3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6.5" thickBot="1" x14ac:dyDescent="0.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6.5" thickBot="1" x14ac:dyDescent="0.3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6.5" thickBot="1" x14ac:dyDescent="0.3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6.5" thickBot="1" x14ac:dyDescent="0.3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6.5" thickBot="1" x14ac:dyDescent="0.3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6.5" thickBot="1" x14ac:dyDescent="0.3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6.5" thickBot="1" x14ac:dyDescent="0.3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6.5" thickBot="1" x14ac:dyDescent="0.3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6.5" thickBot="1" x14ac:dyDescent="0.3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6.5" thickBot="1" x14ac:dyDescent="0.3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6.5" thickBot="1" x14ac:dyDescent="0.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6.5" thickBot="1" x14ac:dyDescent="0.3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6.5" thickBot="1" x14ac:dyDescent="0.3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6.5" thickBot="1" x14ac:dyDescent="0.3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6.5" thickBot="1" x14ac:dyDescent="0.3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6.5" thickBot="1" x14ac:dyDescent="0.3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6.5" thickBot="1" x14ac:dyDescent="0.3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6.5" thickBot="1" x14ac:dyDescent="0.3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6.5" thickBot="1" x14ac:dyDescent="0.3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6.5" thickBot="1" x14ac:dyDescent="0.3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6.5" thickBot="1" x14ac:dyDescent="0.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6.5" thickBot="1" x14ac:dyDescent="0.3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6.5" thickBot="1" x14ac:dyDescent="0.3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6.5" thickBot="1" x14ac:dyDescent="0.3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6.5" thickBot="1" x14ac:dyDescent="0.3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6.5" thickBot="1" x14ac:dyDescent="0.3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6.5" thickBot="1" x14ac:dyDescent="0.3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6.5" thickBot="1" x14ac:dyDescent="0.3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6.5" thickBot="1" x14ac:dyDescent="0.3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6.5" thickBot="1" x14ac:dyDescent="0.3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6.5" thickBot="1" x14ac:dyDescent="0.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6.5" thickBot="1" x14ac:dyDescent="0.3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6.5" thickBot="1" x14ac:dyDescent="0.3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6.5" thickBot="1" x14ac:dyDescent="0.3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6.5" thickBot="1" x14ac:dyDescent="0.3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6.5" thickBot="1" x14ac:dyDescent="0.3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6.5" thickBot="1" x14ac:dyDescent="0.3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6.5" thickBot="1" x14ac:dyDescent="0.3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6.5" thickBot="1" x14ac:dyDescent="0.3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6.5" thickBot="1" x14ac:dyDescent="0.3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6.5" thickBot="1" x14ac:dyDescent="0.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6.5" thickBot="1" x14ac:dyDescent="0.3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6.5" thickBot="1" x14ac:dyDescent="0.3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6.5" thickBot="1" x14ac:dyDescent="0.3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6.5" thickBot="1" x14ac:dyDescent="0.3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6.5" thickBot="1" x14ac:dyDescent="0.3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6.5" thickBot="1" x14ac:dyDescent="0.3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6.5" thickBot="1" x14ac:dyDescent="0.3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6.5" thickBot="1" x14ac:dyDescent="0.3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6.5" thickBot="1" x14ac:dyDescent="0.3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6.5" thickBot="1" x14ac:dyDescent="0.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6.5" thickBot="1" x14ac:dyDescent="0.3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6.5" thickBot="1" x14ac:dyDescent="0.3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6.5" thickBot="1" x14ac:dyDescent="0.3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6.5" thickBot="1" x14ac:dyDescent="0.3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6.5" thickBot="1" x14ac:dyDescent="0.3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6.5" thickBot="1" x14ac:dyDescent="0.3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6.5" thickBot="1" x14ac:dyDescent="0.3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6.5" thickBot="1" x14ac:dyDescent="0.3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6.5" thickBot="1" x14ac:dyDescent="0.3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6.5" thickBot="1" x14ac:dyDescent="0.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6.5" thickBot="1" x14ac:dyDescent="0.3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6.5" thickBot="1" x14ac:dyDescent="0.3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6.5" thickBot="1" x14ac:dyDescent="0.3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6.5" thickBot="1" x14ac:dyDescent="0.3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6.5" thickBot="1" x14ac:dyDescent="0.3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6.5" thickBot="1" x14ac:dyDescent="0.3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6.5" thickBot="1" x14ac:dyDescent="0.3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6.5" thickBot="1" x14ac:dyDescent="0.3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6.5" thickBot="1" x14ac:dyDescent="0.3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6.5" thickBot="1" x14ac:dyDescent="0.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6.5" thickBot="1" x14ac:dyDescent="0.3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6.5" thickBot="1" x14ac:dyDescent="0.3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6.5" thickBot="1" x14ac:dyDescent="0.3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6.5" thickBot="1" x14ac:dyDescent="0.3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6.5" thickBot="1" x14ac:dyDescent="0.3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6.5" thickBot="1" x14ac:dyDescent="0.3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6.5" thickBot="1" x14ac:dyDescent="0.3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6.5" thickBot="1" x14ac:dyDescent="0.3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6.5" thickBot="1" x14ac:dyDescent="0.3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6.5" thickBot="1" x14ac:dyDescent="0.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6.5" thickBot="1" x14ac:dyDescent="0.3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6.5" thickBot="1" x14ac:dyDescent="0.3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6.5" thickBot="1" x14ac:dyDescent="0.3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6.5" thickBot="1" x14ac:dyDescent="0.3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6.5" thickBot="1" x14ac:dyDescent="0.3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6.5" thickBot="1" x14ac:dyDescent="0.3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6.5" thickBot="1" x14ac:dyDescent="0.3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6.5" thickBot="1" x14ac:dyDescent="0.3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6.5" thickBot="1" x14ac:dyDescent="0.3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6.5" thickBot="1" x14ac:dyDescent="0.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6.5" thickBot="1" x14ac:dyDescent="0.3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6.5" thickBot="1" x14ac:dyDescent="0.3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6.5" thickBot="1" x14ac:dyDescent="0.3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6.5" thickBot="1" x14ac:dyDescent="0.3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6.5" thickBot="1" x14ac:dyDescent="0.3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6.5" thickBot="1" x14ac:dyDescent="0.3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6.5" thickBot="1" x14ac:dyDescent="0.3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6.5" thickBot="1" x14ac:dyDescent="0.3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6.5" thickBot="1" x14ac:dyDescent="0.3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6.5" thickBot="1" x14ac:dyDescent="0.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6.5" thickBot="1" x14ac:dyDescent="0.3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6.5" thickBot="1" x14ac:dyDescent="0.3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6.5" thickBot="1" x14ac:dyDescent="0.3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6.5" thickBot="1" x14ac:dyDescent="0.3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6.5" thickBot="1" x14ac:dyDescent="0.3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6.5" thickBot="1" x14ac:dyDescent="0.3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6.5" thickBot="1" x14ac:dyDescent="0.3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6.5" thickBot="1" x14ac:dyDescent="0.3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6.5" thickBot="1" x14ac:dyDescent="0.3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6.5" thickBot="1" x14ac:dyDescent="0.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6.5" thickBot="1" x14ac:dyDescent="0.3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6.5" thickBot="1" x14ac:dyDescent="0.3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6.5" thickBot="1" x14ac:dyDescent="0.3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6.5" thickBot="1" x14ac:dyDescent="0.3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6.5" thickBot="1" x14ac:dyDescent="0.3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6.5" thickBot="1" x14ac:dyDescent="0.3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6.5" thickBot="1" x14ac:dyDescent="0.3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6.5" thickBot="1" x14ac:dyDescent="0.3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6.5" thickBot="1" x14ac:dyDescent="0.3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6.5" thickBot="1" x14ac:dyDescent="0.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6.5" thickBot="1" x14ac:dyDescent="0.3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6.5" thickBot="1" x14ac:dyDescent="0.3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6.5" thickBot="1" x14ac:dyDescent="0.3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6.5" thickBot="1" x14ac:dyDescent="0.3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6.5" thickBot="1" x14ac:dyDescent="0.3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6.5" thickBot="1" x14ac:dyDescent="0.3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6.5" thickBot="1" x14ac:dyDescent="0.3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6.5" thickBot="1" x14ac:dyDescent="0.3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6.5" thickBot="1" x14ac:dyDescent="0.3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6.5" thickBot="1" x14ac:dyDescent="0.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6.5" thickBot="1" x14ac:dyDescent="0.3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6.5" thickBot="1" x14ac:dyDescent="0.3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6.5" thickBot="1" x14ac:dyDescent="0.3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6.5" thickBot="1" x14ac:dyDescent="0.3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6.5" thickBot="1" x14ac:dyDescent="0.3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6.5" thickBot="1" x14ac:dyDescent="0.3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6.5" thickBot="1" x14ac:dyDescent="0.3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6.5" thickBot="1" x14ac:dyDescent="0.3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6.5" thickBot="1" x14ac:dyDescent="0.3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6.5" thickBot="1" x14ac:dyDescent="0.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6.5" thickBot="1" x14ac:dyDescent="0.3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6.5" thickBot="1" x14ac:dyDescent="0.3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6.5" thickBot="1" x14ac:dyDescent="0.3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6.5" thickBot="1" x14ac:dyDescent="0.3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6.5" thickBot="1" x14ac:dyDescent="0.3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6.5" thickBot="1" x14ac:dyDescent="0.3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6.5" thickBot="1" x14ac:dyDescent="0.3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6.5" thickBot="1" x14ac:dyDescent="0.3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6.5" thickBot="1" x14ac:dyDescent="0.3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6.5" thickBot="1" x14ac:dyDescent="0.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6.5" thickBot="1" x14ac:dyDescent="0.3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6.5" thickBot="1" x14ac:dyDescent="0.3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6.5" thickBot="1" x14ac:dyDescent="0.3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6.5" thickBot="1" x14ac:dyDescent="0.3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6.5" thickBot="1" x14ac:dyDescent="0.3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6.5" thickBot="1" x14ac:dyDescent="0.3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6.5" thickBot="1" x14ac:dyDescent="0.3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6.5" thickBot="1" x14ac:dyDescent="0.3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6.5" thickBot="1" x14ac:dyDescent="0.3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6.5" thickBot="1" x14ac:dyDescent="0.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6.5" thickBot="1" x14ac:dyDescent="0.3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6.5" thickBot="1" x14ac:dyDescent="0.3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6.5" thickBot="1" x14ac:dyDescent="0.3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6.5" thickBot="1" x14ac:dyDescent="0.3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6.5" thickBot="1" x14ac:dyDescent="0.3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6.5" thickBot="1" x14ac:dyDescent="0.3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6.5" thickBot="1" x14ac:dyDescent="0.3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6.5" thickBot="1" x14ac:dyDescent="0.3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6.5" thickBot="1" x14ac:dyDescent="0.3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6.5" thickBot="1" x14ac:dyDescent="0.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6.5" thickBot="1" x14ac:dyDescent="0.3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6.5" thickBot="1" x14ac:dyDescent="0.3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6.5" thickBot="1" x14ac:dyDescent="0.3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6.5" thickBot="1" x14ac:dyDescent="0.3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6.5" thickBot="1" x14ac:dyDescent="0.3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6.5" thickBot="1" x14ac:dyDescent="0.3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6.5" thickBot="1" x14ac:dyDescent="0.3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6.5" thickBot="1" x14ac:dyDescent="0.3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6.5" thickBot="1" x14ac:dyDescent="0.3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6.5" thickBot="1" x14ac:dyDescent="0.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6.5" thickBot="1" x14ac:dyDescent="0.3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6.5" thickBot="1" x14ac:dyDescent="0.3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6.5" thickBot="1" x14ac:dyDescent="0.3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6.5" thickBot="1" x14ac:dyDescent="0.3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6.5" thickBot="1" x14ac:dyDescent="0.3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6.5" thickBot="1" x14ac:dyDescent="0.3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6.5" thickBot="1" x14ac:dyDescent="0.3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6.5" thickBot="1" x14ac:dyDescent="0.3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6.5" thickBot="1" x14ac:dyDescent="0.3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6.5" thickBot="1" x14ac:dyDescent="0.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6.5" thickBot="1" x14ac:dyDescent="0.3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6.5" thickBot="1" x14ac:dyDescent="0.3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6.5" thickBot="1" x14ac:dyDescent="0.3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6.5" thickBot="1" x14ac:dyDescent="0.3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6.5" thickBot="1" x14ac:dyDescent="0.3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6.5" thickBot="1" x14ac:dyDescent="0.3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6.5" thickBot="1" x14ac:dyDescent="0.3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6.5" thickBot="1" x14ac:dyDescent="0.3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6.5" thickBot="1" x14ac:dyDescent="0.3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6.5" thickBot="1" x14ac:dyDescent="0.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6.5" thickBot="1" x14ac:dyDescent="0.3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6.5" thickBot="1" x14ac:dyDescent="0.3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6.5" thickBot="1" x14ac:dyDescent="0.3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6.5" thickBot="1" x14ac:dyDescent="0.3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6.5" thickBot="1" x14ac:dyDescent="0.3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6.5" thickBot="1" x14ac:dyDescent="0.3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6.5" thickBot="1" x14ac:dyDescent="0.3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6.5" thickBot="1" x14ac:dyDescent="0.3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6.5" thickBot="1" x14ac:dyDescent="0.3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6.5" thickBot="1" x14ac:dyDescent="0.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6.5" thickBot="1" x14ac:dyDescent="0.3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6.5" thickBot="1" x14ac:dyDescent="0.3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6.5" thickBot="1" x14ac:dyDescent="0.3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6.5" thickBot="1" x14ac:dyDescent="0.3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6.5" thickBot="1" x14ac:dyDescent="0.3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6.5" thickBot="1" x14ac:dyDescent="0.3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6.5" thickBot="1" x14ac:dyDescent="0.3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6.5" thickBot="1" x14ac:dyDescent="0.3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6.5" thickBot="1" x14ac:dyDescent="0.3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6.5" thickBot="1" x14ac:dyDescent="0.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6.5" thickBot="1" x14ac:dyDescent="0.3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6.5" thickBot="1" x14ac:dyDescent="0.3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6.5" thickBot="1" x14ac:dyDescent="0.3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6.5" thickBot="1" x14ac:dyDescent="0.3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6.5" thickBot="1" x14ac:dyDescent="0.3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6.5" thickBot="1" x14ac:dyDescent="0.3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6.5" thickBot="1" x14ac:dyDescent="0.3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 spans="1:26" ht="16.5" thickBot="1" x14ac:dyDescent="0.3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 spans="1:26" ht="16.5" thickBot="1" x14ac:dyDescent="0.3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 spans="1:26" ht="16.5" thickBot="1" x14ac:dyDescent="0.3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 spans="1:26" ht="16.5" thickBot="1" x14ac:dyDescent="0.3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</sheetData>
  <sheetProtection password="969B" sheet="1" objects="1" scenarios="1" selectLockedCells="1" selectUnlockedCells="1"/>
  <mergeCells count="8">
    <mergeCell ref="A68:F68"/>
    <mergeCell ref="A71:F71"/>
    <mergeCell ref="A1:C1"/>
    <mergeCell ref="A2:C2"/>
    <mergeCell ref="A4:F4"/>
    <mergeCell ref="A5:F5"/>
    <mergeCell ref="A56:B56"/>
    <mergeCell ref="D67:F67"/>
  </mergeCells>
  <pageMargins left="0.25" right="0.25" top="0.25" bottom="0.25" header="0.3" footer="0.3"/>
  <pageSetup paperSize="9" scale="7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CK T1,22</vt:lpstr>
      <vt:lpstr>CK T2,22</vt:lpstr>
      <vt:lpstr>CK T3,22 </vt:lpstr>
      <vt:lpstr>CK T4,22 </vt:lpstr>
      <vt:lpstr>CK T5,22 </vt:lpstr>
      <vt:lpstr>CK T6,22</vt:lpstr>
      <vt:lpstr>CK T7,22</vt:lpstr>
      <vt:lpstr>CK T8,22 </vt:lpstr>
      <vt:lpstr>CK T9,22  </vt:lpstr>
      <vt:lpstr>CK T10,22  </vt:lpstr>
      <vt:lpstr>CK T11.22</vt:lpstr>
      <vt:lpstr>CK T12,22</vt:lpstr>
      <vt:lpstr>CK T9,21</vt:lpstr>
      <vt:lpstr>CK T10,21</vt:lpstr>
      <vt:lpstr>CK T11,21</vt:lpstr>
      <vt:lpstr>CK T12,21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Welcome</cp:lastModifiedBy>
  <cp:lastPrinted>2022-10-10T04:33:06Z</cp:lastPrinted>
  <dcterms:created xsi:type="dcterms:W3CDTF">2021-12-08T02:54:55Z</dcterms:created>
  <dcterms:modified xsi:type="dcterms:W3CDTF">2023-02-04T03:32:35Z</dcterms:modified>
</cp:coreProperties>
</file>