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 \THCS NTH 2018-2019\TRUONG THCS NGUYEN THI HUONG\Phong tai chinh_NTH\Cong khai\2020\"/>
    </mc:Choice>
  </mc:AlternateContent>
  <bookViews>
    <workbookView xWindow="240" yWindow="60" windowWidth="19440" windowHeight="6975"/>
  </bookViews>
  <sheets>
    <sheet name="Bieu 7" sheetId="6" r:id="rId1"/>
  </sheets>
  <definedNames>
    <definedName name="_xlnm.Print_Titles" localSheetId="0">'Bieu 7'!$8:$8</definedName>
  </definedNames>
  <calcPr calcId="152511"/>
</workbook>
</file>

<file path=xl/calcChain.xml><?xml version="1.0" encoding="utf-8"?>
<calcChain xmlns="http://schemas.openxmlformats.org/spreadsheetml/2006/main">
  <c r="C34" i="6" l="1"/>
  <c r="C11" i="6"/>
  <c r="C9" i="6"/>
  <c r="C33" i="6" l="1"/>
  <c r="C47" i="6"/>
  <c r="C93" i="6"/>
  <c r="C90" i="6"/>
  <c r="C89" i="6"/>
  <c r="C85" i="6"/>
  <c r="C84" i="6"/>
  <c r="C83" i="6"/>
  <c r="C78" i="6"/>
  <c r="C77" i="6"/>
  <c r="C70" i="6"/>
  <c r="C66" i="6"/>
  <c r="C65" i="6"/>
  <c r="C62" i="6"/>
  <c r="C61" i="6"/>
  <c r="C59" i="6"/>
  <c r="C58" i="6"/>
  <c r="C57" i="6"/>
  <c r="C53" i="6"/>
  <c r="C51" i="6"/>
  <c r="C50" i="6"/>
  <c r="C49" i="6"/>
  <c r="C20" i="6"/>
  <c r="C64" i="6"/>
  <c r="C60" i="6"/>
  <c r="C48" i="6"/>
  <c r="C55" i="6"/>
  <c r="C52" i="6"/>
  <c r="C56" i="6"/>
  <c r="C68" i="6"/>
  <c r="C73" i="6"/>
  <c r="C76" i="6"/>
  <c r="C80" i="6"/>
  <c r="C88" i="6"/>
</calcChain>
</file>

<file path=xl/sharedStrings.xml><?xml version="1.0" encoding="utf-8"?>
<sst xmlns="http://schemas.openxmlformats.org/spreadsheetml/2006/main" count="105" uniqueCount="59">
  <si>
    <t>A</t>
  </si>
  <si>
    <t>B</t>
  </si>
  <si>
    <t>Nội dung</t>
  </si>
  <si>
    <t xml:space="preserve">Số 
TT </t>
  </si>
  <si>
    <t>Dự toán được giao</t>
  </si>
  <si>
    <t xml:space="preserve"> Biểu số 7 - Ban hành kèm theo Thông tư số 61/2017/TT-BTC ngày 15 tháng 6 năm 2017 của Bộ Tài chính</t>
  </si>
  <si>
    <t>Thu phí, lệ phí</t>
  </si>
  <si>
    <t>Dự toán thu</t>
  </si>
  <si>
    <t>Thu sự nghiệp khác</t>
  </si>
  <si>
    <t>Chi thanh toán cá nhân</t>
  </si>
  <si>
    <t>Chi nghiệp vụ chuyên môn</t>
  </si>
  <si>
    <t>Chi mua sắm, sửa chữa</t>
  </si>
  <si>
    <t>Chi khác</t>
  </si>
  <si>
    <t>Dự toán chi nguồn khác</t>
  </si>
  <si>
    <t>Học phí theo quy định</t>
  </si>
  <si>
    <t>Trích 40% chi cải cách tiền lương</t>
  </si>
  <si>
    <t>Thiết bị vật dụng bán trú</t>
  </si>
  <si>
    <t>Vệ sinh bán trú</t>
  </si>
  <si>
    <t>Đv tính: đồng</t>
  </si>
  <si>
    <t>Thu nhập tăng thêm NQ 03/2018/NQ-HĐND</t>
  </si>
  <si>
    <t>Tiết kiệm 10% cải cách tiền lương</t>
  </si>
  <si>
    <t>Kinh phí thường xuyên</t>
  </si>
  <si>
    <t>Tăng lương cơ sở</t>
  </si>
  <si>
    <t>Nguồn thu ngân sách cấp</t>
  </si>
  <si>
    <t>Thu cấp bù  học phí theo Nghị quyết 25/HĐND-2018</t>
  </si>
  <si>
    <t>Thu cấp bù miễn giảm học phí</t>
  </si>
  <si>
    <t>2% Thuế TNDN</t>
  </si>
  <si>
    <t xml:space="preserve">  Đơn vị: TRƯỜNG THCS NGUYỄN THỊ HƯƠNG</t>
  </si>
  <si>
    <t xml:space="preserve"> Chương: 622</t>
  </si>
  <si>
    <t>Kinh phí không thường xuyên</t>
  </si>
  <si>
    <t xml:space="preserve">Quản lý và phục vụ bán trú  </t>
  </si>
  <si>
    <t>Tổ chức học 2 buổi</t>
  </si>
  <si>
    <t xml:space="preserve">Học phí tăng cường tiếng anh </t>
  </si>
  <si>
    <t xml:space="preserve">Tiếng anh Bản xứ </t>
  </si>
  <si>
    <t>Tin học</t>
  </si>
  <si>
    <t>Thu thiết bị, vật dụng bán trú</t>
  </si>
  <si>
    <t xml:space="preserve">HP nghề phổ thông </t>
  </si>
  <si>
    <t xml:space="preserve">Thu vệ sinh bán trú </t>
  </si>
  <si>
    <t>Thu dạy kỹ năng sống</t>
  </si>
  <si>
    <t xml:space="preserve">Thu học năng khiếu </t>
  </si>
  <si>
    <t>Học phí theo qui định</t>
  </si>
  <si>
    <t>Dạy kỹ năng sống</t>
  </si>
  <si>
    <t xml:space="preserve">Học năng khiếu </t>
  </si>
  <si>
    <t xml:space="preserve">         Nguyễn Thị Kim Hồng</t>
  </si>
  <si>
    <t xml:space="preserve">     Võ Minh Tý</t>
  </si>
  <si>
    <t xml:space="preserve"> HIỆU TRƯỞNG</t>
  </si>
  <si>
    <t xml:space="preserve">                  KẾ TOÁN                                                                       </t>
  </si>
  <si>
    <t>DỰ TOÁN THU- CHI NGÂN SÁCH NHÀ NƯỚC NĂM 2021</t>
  </si>
  <si>
    <t>(Kèm theo Quyết định số    /QĐ-NTH ngày 27/12/2020 của của Hiệu trưởng 
Trường THCS Nguyễn Thị Hương )</t>
  </si>
  <si>
    <t>Thu lãi ngân hàng</t>
  </si>
  <si>
    <r>
      <t xml:space="preserve">                                                                                     </t>
    </r>
    <r>
      <rPr>
        <i/>
        <sz val="12"/>
        <rFont val="Times New Roman"/>
        <family val="1"/>
      </rPr>
      <t xml:space="preserve">Nhà Bè, ngày 27 tháng 12 năm 2020    </t>
    </r>
  </si>
  <si>
    <t>Chi lãi ngân hàng</t>
  </si>
  <si>
    <t>5% Thuế TNDN</t>
  </si>
  <si>
    <t>Chi khác( phí quản lý, duy trì tài khoản)</t>
  </si>
  <si>
    <t xml:space="preserve"> Dự toán chi </t>
  </si>
  <si>
    <t>Dự toán chi ngân sách nhà nước</t>
  </si>
  <si>
    <t>I</t>
  </si>
  <si>
    <t>II</t>
  </si>
  <si>
    <t>* Nguồn cấp bù học phí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</si>
</sst>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1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i/>
      <sz val="12"/>
      <name val="Times New Roman"/>
      <family val="1"/>
    </font>
    <font>
      <sz val="12"/>
      <name val="Cambria"/>
      <family val="1"/>
      <charset val="163"/>
      <scheme val="major"/>
    </font>
    <font>
      <b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3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1" xfId="2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wrapText="1"/>
    </xf>
    <xf numFmtId="164" fontId="6" fillId="0" borderId="1" xfId="2" applyFont="1" applyBorder="1" applyAlignment="1">
      <alignment vertical="top" wrapText="1"/>
    </xf>
    <xf numFmtId="164" fontId="6" fillId="0" borderId="1" xfId="2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2" applyFont="1" applyFill="1" applyBorder="1" applyAlignment="1">
      <alignment wrapText="1"/>
    </xf>
    <xf numFmtId="0" fontId="2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2" applyFont="1" applyFill="1" applyBorder="1" applyAlignment="1">
      <alignment wrapText="1"/>
    </xf>
    <xf numFmtId="0" fontId="6" fillId="2" borderId="0" xfId="0" applyFont="1" applyFill="1"/>
    <xf numFmtId="0" fontId="11" fillId="2" borderId="0" xfId="0" applyFont="1" applyFill="1"/>
    <xf numFmtId="0" fontId="6" fillId="2" borderId="1" xfId="0" applyFont="1" applyFill="1" applyBorder="1" applyAlignment="1">
      <alignment horizontal="justify" wrapText="1"/>
    </xf>
    <xf numFmtId="164" fontId="6" fillId="2" borderId="1" xfId="2" applyFont="1" applyFill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164" fontId="2" fillId="0" borderId="1" xfId="2" applyFont="1" applyBorder="1" applyAlignment="1">
      <alignment horizontal="justify" wrapText="1"/>
    </xf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6" fillId="0" borderId="1" xfId="2" applyFont="1" applyBorder="1" applyAlignment="1">
      <alignment horizontal="center" vertical="top" wrapText="1"/>
    </xf>
    <xf numFmtId="0" fontId="8" fillId="2" borderId="1" xfId="0" applyFont="1" applyFill="1" applyBorder="1" applyAlignment="1">
      <alignment wrapText="1"/>
    </xf>
    <xf numFmtId="164" fontId="6" fillId="2" borderId="1" xfId="2" applyFont="1" applyFill="1" applyBorder="1" applyAlignment="1">
      <alignment horizontal="center" vertical="top" wrapText="1"/>
    </xf>
    <xf numFmtId="164" fontId="6" fillId="2" borderId="0" xfId="0" applyNumberFormat="1" applyFont="1" applyFill="1"/>
    <xf numFmtId="0" fontId="7" fillId="2" borderId="1" xfId="0" applyFont="1" applyFill="1" applyBorder="1" applyAlignment="1">
      <alignment wrapText="1"/>
    </xf>
    <xf numFmtId="164" fontId="2" fillId="2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wrapText="1"/>
    </xf>
    <xf numFmtId="164" fontId="2" fillId="0" borderId="1" xfId="2" applyFont="1" applyBorder="1" applyAlignment="1">
      <alignment horizontal="center" vertical="top" wrapText="1"/>
    </xf>
    <xf numFmtId="164" fontId="2" fillId="0" borderId="1" xfId="2" applyFont="1" applyBorder="1"/>
    <xf numFmtId="0" fontId="8" fillId="0" borderId="1" xfId="0" applyFont="1" applyBorder="1" applyAlignment="1">
      <alignment horizontal="justify" wrapText="1"/>
    </xf>
    <xf numFmtId="164" fontId="8" fillId="0" borderId="1" xfId="2" applyFont="1" applyBorder="1"/>
    <xf numFmtId="164" fontId="7" fillId="0" borderId="1" xfId="2" applyFont="1" applyBorder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6" fillId="0" borderId="0" xfId="0" applyNumberFormat="1" applyFont="1"/>
    <xf numFmtId="164" fontId="2" fillId="2" borderId="0" xfId="0" applyNumberFormat="1" applyFont="1" applyFill="1"/>
    <xf numFmtId="0" fontId="6" fillId="0" borderId="0" xfId="0" applyFont="1"/>
    <xf numFmtId="164" fontId="2" fillId="0" borderId="1" xfId="2" applyFont="1" applyBorder="1" applyAlignment="1">
      <alignment wrapText="1"/>
    </xf>
    <xf numFmtId="164" fontId="7" fillId="0" borderId="1" xfId="2" applyFont="1" applyBorder="1" applyAlignment="1">
      <alignment horizontal="center" wrapText="1"/>
    </xf>
    <xf numFmtId="164" fontId="2" fillId="0" borderId="1" xfId="2" applyFont="1" applyBorder="1" applyAlignment="1">
      <alignment horizontal="center" wrapText="1"/>
    </xf>
    <xf numFmtId="164" fontId="6" fillId="0" borderId="1" xfId="2" applyFont="1" applyBorder="1" applyAlignment="1">
      <alignment horizontal="center" wrapText="1"/>
    </xf>
    <xf numFmtId="164" fontId="11" fillId="0" borderId="0" xfId="0" applyNumberFormat="1" applyFont="1"/>
    <xf numFmtId="164" fontId="10" fillId="0" borderId="0" xfId="0" applyNumberFormat="1" applyFont="1"/>
    <xf numFmtId="165" fontId="8" fillId="0" borderId="1" xfId="3" applyNumberFormat="1" applyFont="1" applyBorder="1"/>
    <xf numFmtId="165" fontId="7" fillId="0" borderId="1" xfId="3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/>
    </xf>
    <xf numFmtId="0" fontId="6" fillId="0" borderId="0" xfId="0" applyFont="1"/>
    <xf numFmtId="0" fontId="14" fillId="0" borderId="0" xfId="0" applyFont="1" applyAlignment="1">
      <alignment horizontal="center"/>
    </xf>
  </cellXfs>
  <cellStyles count="4">
    <cellStyle name="Comma" xfId="3" builtinId="3"/>
    <cellStyle name="Comma [0]" xfId="2" builtinId="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topLeftCell="A41" zoomScale="115" zoomScaleNormal="115" workbookViewId="0">
      <selection activeCell="C53" sqref="C53"/>
    </sheetView>
  </sheetViews>
  <sheetFormatPr defaultColWidth="9" defaultRowHeight="18" x14ac:dyDescent="0.25"/>
  <cols>
    <col min="1" max="1" width="4.42578125" style="11" customWidth="1"/>
    <col min="2" max="2" width="60.28515625" style="11" customWidth="1"/>
    <col min="3" max="4" width="29.7109375" style="11" customWidth="1"/>
    <col min="5" max="5" width="20.42578125" style="11" customWidth="1"/>
    <col min="6" max="16384" width="9" style="11"/>
  </cols>
  <sheetData>
    <row r="1" spans="1:4" ht="41.25" hidden="1" customHeight="1" x14ac:dyDescent="0.25">
      <c r="A1" s="71" t="s">
        <v>5</v>
      </c>
      <c r="B1" s="71"/>
      <c r="C1" s="71"/>
      <c r="D1" s="10"/>
    </row>
    <row r="2" spans="1:4" x14ac:dyDescent="0.25">
      <c r="A2" s="73" t="s">
        <v>27</v>
      </c>
      <c r="B2" s="73"/>
      <c r="C2" s="60"/>
      <c r="D2" s="12"/>
    </row>
    <row r="3" spans="1:4" x14ac:dyDescent="0.25">
      <c r="A3" s="73" t="s">
        <v>28</v>
      </c>
      <c r="B3" s="73"/>
      <c r="C3" s="60"/>
      <c r="D3" s="12"/>
    </row>
    <row r="4" spans="1:4" ht="27" customHeight="1" x14ac:dyDescent="0.3">
      <c r="A4" s="74" t="s">
        <v>47</v>
      </c>
      <c r="B4" s="74"/>
      <c r="C4" s="74"/>
      <c r="D4" s="12"/>
    </row>
    <row r="5" spans="1:4" ht="19.5" customHeight="1" x14ac:dyDescent="0.25">
      <c r="A5" s="70" t="s">
        <v>48</v>
      </c>
      <c r="B5" s="70"/>
      <c r="C5" s="70"/>
      <c r="D5" s="13"/>
    </row>
    <row r="6" spans="1:4" ht="15" customHeight="1" x14ac:dyDescent="0.25">
      <c r="A6" s="70"/>
      <c r="B6" s="70"/>
      <c r="C6" s="70"/>
      <c r="D6" s="12"/>
    </row>
    <row r="7" spans="1:4" x14ac:dyDescent="0.25">
      <c r="A7" s="12"/>
      <c r="B7" s="72" t="s">
        <v>18</v>
      </c>
      <c r="C7" s="72"/>
      <c r="D7" s="12"/>
    </row>
    <row r="8" spans="1:4" ht="18.75" customHeight="1" x14ac:dyDescent="0.25">
      <c r="A8" s="14" t="s">
        <v>3</v>
      </c>
      <c r="B8" s="15" t="s">
        <v>2</v>
      </c>
      <c r="C8" s="16" t="s">
        <v>4</v>
      </c>
      <c r="D8" s="12"/>
    </row>
    <row r="9" spans="1:4" s="19" customFormat="1" x14ac:dyDescent="0.25">
      <c r="A9" s="7" t="s">
        <v>0</v>
      </c>
      <c r="B9" s="17" t="s">
        <v>7</v>
      </c>
      <c r="C9" s="18">
        <f>C11+C10+C17+C20</f>
        <v>14896129000</v>
      </c>
      <c r="D9" s="60"/>
    </row>
    <row r="10" spans="1:4" s="19" customFormat="1" x14ac:dyDescent="0.25">
      <c r="A10" s="7">
        <v>1</v>
      </c>
      <c r="B10" s="20" t="s">
        <v>6</v>
      </c>
      <c r="C10" s="21">
        <v>0</v>
      </c>
      <c r="D10" s="60"/>
    </row>
    <row r="11" spans="1:4" s="19" customFormat="1" ht="18" customHeight="1" x14ac:dyDescent="0.25">
      <c r="A11" s="7">
        <v>2</v>
      </c>
      <c r="B11" s="20" t="s">
        <v>23</v>
      </c>
      <c r="C11" s="22">
        <f>C12+C13+C14+C15+C16+C18+C19</f>
        <v>9877189000</v>
      </c>
      <c r="D11" s="58"/>
    </row>
    <row r="12" spans="1:4" s="26" customFormat="1" ht="18" customHeight="1" x14ac:dyDescent="0.25">
      <c r="A12" s="6"/>
      <c r="B12" s="23" t="s">
        <v>21</v>
      </c>
      <c r="C12" s="24">
        <v>6266051000</v>
      </c>
      <c r="D12" s="25"/>
    </row>
    <row r="13" spans="1:4" s="26" customFormat="1" ht="18" customHeight="1" x14ac:dyDescent="0.25">
      <c r="A13" s="6"/>
      <c r="B13" s="23" t="s">
        <v>29</v>
      </c>
      <c r="C13" s="24">
        <v>89944000</v>
      </c>
      <c r="D13" s="25"/>
    </row>
    <row r="14" spans="1:4" s="26" customFormat="1" ht="18" customHeight="1" x14ac:dyDescent="0.25">
      <c r="A14" s="6"/>
      <c r="B14" s="23" t="s">
        <v>19</v>
      </c>
      <c r="C14" s="24">
        <v>2043000000</v>
      </c>
      <c r="D14" s="25"/>
    </row>
    <row r="15" spans="1:4" s="26" customFormat="1" ht="18" customHeight="1" x14ac:dyDescent="0.25">
      <c r="A15" s="6"/>
      <c r="B15" s="23" t="s">
        <v>20</v>
      </c>
      <c r="C15" s="24">
        <v>273399000</v>
      </c>
      <c r="D15" s="59"/>
    </row>
    <row r="16" spans="1:4" s="26" customFormat="1" ht="18" customHeight="1" x14ac:dyDescent="0.25">
      <c r="A16" s="6"/>
      <c r="B16" s="23" t="s">
        <v>22</v>
      </c>
      <c r="C16" s="24">
        <v>585550000</v>
      </c>
      <c r="D16" s="25"/>
    </row>
    <row r="17" spans="1:4" s="31" customFormat="1" ht="18" customHeight="1" x14ac:dyDescent="0.25">
      <c r="A17" s="27"/>
      <c r="B17" s="28" t="s">
        <v>58</v>
      </c>
      <c r="C17" s="29"/>
      <c r="D17" s="30"/>
    </row>
    <row r="18" spans="1:4" s="26" customFormat="1" ht="18" customHeight="1" x14ac:dyDescent="0.25">
      <c r="A18" s="6"/>
      <c r="B18" s="23" t="s">
        <v>25</v>
      </c>
      <c r="C18" s="24">
        <v>28215000</v>
      </c>
      <c r="D18" s="25"/>
    </row>
    <row r="19" spans="1:4" s="26" customFormat="1" ht="18" customHeight="1" x14ac:dyDescent="0.25">
      <c r="A19" s="6"/>
      <c r="B19" s="23" t="s">
        <v>24</v>
      </c>
      <c r="C19" s="24">
        <v>591030000</v>
      </c>
      <c r="D19" s="25"/>
    </row>
    <row r="20" spans="1:4" s="31" customFormat="1" x14ac:dyDescent="0.25">
      <c r="A20" s="27">
        <v>3</v>
      </c>
      <c r="B20" s="32" t="s">
        <v>8</v>
      </c>
      <c r="C20" s="33">
        <f>SUM(C21:C32)</f>
        <v>5018940000</v>
      </c>
      <c r="D20" s="30"/>
    </row>
    <row r="21" spans="1:4" x14ac:dyDescent="0.25">
      <c r="A21" s="1"/>
      <c r="B21" s="34" t="s">
        <v>40</v>
      </c>
      <c r="C21" s="35">
        <v>234900000</v>
      </c>
      <c r="D21" s="12"/>
    </row>
    <row r="22" spans="1:4" x14ac:dyDescent="0.25">
      <c r="A22" s="1"/>
      <c r="B22" s="34" t="s">
        <v>30</v>
      </c>
      <c r="C22" s="35">
        <v>409500000</v>
      </c>
      <c r="D22" s="12"/>
    </row>
    <row r="23" spans="1:4" x14ac:dyDescent="0.25">
      <c r="A23" s="1"/>
      <c r="B23" s="34" t="s">
        <v>31</v>
      </c>
      <c r="C23" s="35">
        <v>626400000</v>
      </c>
      <c r="D23" s="12"/>
    </row>
    <row r="24" spans="1:4" x14ac:dyDescent="0.25">
      <c r="A24" s="1"/>
      <c r="B24" s="34" t="s">
        <v>32</v>
      </c>
      <c r="C24" s="35">
        <v>332640000</v>
      </c>
      <c r="D24" s="12"/>
    </row>
    <row r="25" spans="1:4" x14ac:dyDescent="0.25">
      <c r="A25" s="1"/>
      <c r="B25" s="34" t="s">
        <v>33</v>
      </c>
      <c r="C25" s="35">
        <v>1770120000</v>
      </c>
      <c r="D25" s="12"/>
    </row>
    <row r="26" spans="1:4" x14ac:dyDescent="0.25">
      <c r="A26" s="1"/>
      <c r="B26" s="34" t="s">
        <v>34</v>
      </c>
      <c r="C26" s="35">
        <v>241380000</v>
      </c>
      <c r="D26" s="12"/>
    </row>
    <row r="27" spans="1:4" x14ac:dyDescent="0.25">
      <c r="A27" s="1"/>
      <c r="B27" s="34" t="s">
        <v>35</v>
      </c>
      <c r="C27" s="35">
        <v>65000000</v>
      </c>
      <c r="D27" s="12"/>
    </row>
    <row r="28" spans="1:4" x14ac:dyDescent="0.25">
      <c r="A28" s="1"/>
      <c r="B28" s="34" t="s">
        <v>36</v>
      </c>
      <c r="C28" s="35">
        <v>49000000</v>
      </c>
      <c r="D28" s="12"/>
    </row>
    <row r="29" spans="1:4" x14ac:dyDescent="0.25">
      <c r="A29" s="1"/>
      <c r="B29" s="34" t="s">
        <v>37</v>
      </c>
      <c r="C29" s="35">
        <v>160920000</v>
      </c>
      <c r="D29" s="12"/>
    </row>
    <row r="30" spans="1:4" x14ac:dyDescent="0.25">
      <c r="A30" s="1"/>
      <c r="B30" s="34" t="s">
        <v>38</v>
      </c>
      <c r="C30" s="35">
        <v>482760000</v>
      </c>
      <c r="D30" s="12"/>
    </row>
    <row r="31" spans="1:4" x14ac:dyDescent="0.25">
      <c r="A31" s="1"/>
      <c r="B31" s="34" t="s">
        <v>39</v>
      </c>
      <c r="C31" s="35">
        <v>643680000</v>
      </c>
      <c r="D31" s="12"/>
    </row>
    <row r="32" spans="1:4" x14ac:dyDescent="0.25">
      <c r="A32" s="1"/>
      <c r="B32" s="34" t="s">
        <v>49</v>
      </c>
      <c r="C32" s="35">
        <v>2640000</v>
      </c>
      <c r="D32" s="12"/>
    </row>
    <row r="33" spans="1:5" s="19" customFormat="1" x14ac:dyDescent="0.25">
      <c r="A33" s="7" t="s">
        <v>1</v>
      </c>
      <c r="B33" s="17" t="s">
        <v>54</v>
      </c>
      <c r="C33" s="18">
        <f>C34+C47</f>
        <v>14896129000</v>
      </c>
      <c r="D33" s="60"/>
    </row>
    <row r="34" spans="1:5" s="19" customFormat="1" x14ac:dyDescent="0.25">
      <c r="A34" s="7" t="s">
        <v>56</v>
      </c>
      <c r="B34" s="17" t="s">
        <v>55</v>
      </c>
      <c r="C34" s="18">
        <f>SUM(C35:C46)</f>
        <v>9877189000</v>
      </c>
      <c r="D34" s="60"/>
    </row>
    <row r="35" spans="1:5" s="19" customFormat="1" x14ac:dyDescent="0.25">
      <c r="A35" s="7"/>
      <c r="B35" s="20" t="s">
        <v>23</v>
      </c>
      <c r="C35" s="22"/>
      <c r="D35" s="58"/>
      <c r="E35" s="65"/>
    </row>
    <row r="36" spans="1:5" x14ac:dyDescent="0.25">
      <c r="A36" s="1">
        <v>1</v>
      </c>
      <c r="B36" s="37" t="s">
        <v>9</v>
      </c>
      <c r="C36" s="61">
        <v>4195309000</v>
      </c>
      <c r="D36" s="36"/>
      <c r="E36" s="66"/>
    </row>
    <row r="37" spans="1:5" x14ac:dyDescent="0.25">
      <c r="A37" s="1">
        <v>2</v>
      </c>
      <c r="B37" s="37" t="s">
        <v>10</v>
      </c>
      <c r="C37" s="61">
        <v>1278303000</v>
      </c>
      <c r="D37" s="12"/>
    </row>
    <row r="38" spans="1:5" x14ac:dyDescent="0.25">
      <c r="A38" s="1">
        <v>3</v>
      </c>
      <c r="B38" s="37" t="s">
        <v>11</v>
      </c>
      <c r="C38" s="62">
        <v>364955000</v>
      </c>
      <c r="D38" s="12"/>
    </row>
    <row r="39" spans="1:5" x14ac:dyDescent="0.25">
      <c r="A39" s="1">
        <v>4</v>
      </c>
      <c r="B39" s="37" t="s">
        <v>12</v>
      </c>
      <c r="C39" s="63">
        <v>427484000</v>
      </c>
      <c r="D39" s="12"/>
    </row>
    <row r="40" spans="1:5" x14ac:dyDescent="0.25">
      <c r="A40" s="1"/>
      <c r="B40" s="23" t="s">
        <v>29</v>
      </c>
      <c r="C40" s="24">
        <v>89944000</v>
      </c>
      <c r="D40" s="12"/>
    </row>
    <row r="41" spans="1:5" x14ac:dyDescent="0.25">
      <c r="A41" s="1"/>
      <c r="B41" s="23" t="s">
        <v>19</v>
      </c>
      <c r="C41" s="24">
        <v>2043000000</v>
      </c>
      <c r="D41" s="12"/>
    </row>
    <row r="42" spans="1:5" x14ac:dyDescent="0.25">
      <c r="A42" s="1"/>
      <c r="B42" s="23" t="s">
        <v>20</v>
      </c>
      <c r="C42" s="24">
        <v>273399000</v>
      </c>
      <c r="D42" s="12"/>
    </row>
    <row r="43" spans="1:5" x14ac:dyDescent="0.25">
      <c r="A43" s="1"/>
      <c r="B43" s="23" t="s">
        <v>22</v>
      </c>
      <c r="C43" s="24">
        <v>585550000</v>
      </c>
      <c r="D43" s="12"/>
    </row>
    <row r="44" spans="1:5" s="19" customFormat="1" x14ac:dyDescent="0.25">
      <c r="A44" s="7"/>
      <c r="B44" s="20" t="s">
        <v>58</v>
      </c>
      <c r="C44" s="64"/>
      <c r="D44" s="60"/>
    </row>
    <row r="45" spans="1:5" x14ac:dyDescent="0.25">
      <c r="A45" s="1">
        <v>1</v>
      </c>
      <c r="B45" s="37" t="s">
        <v>25</v>
      </c>
      <c r="C45" s="63">
        <v>28215000</v>
      </c>
      <c r="D45" s="12"/>
    </row>
    <row r="46" spans="1:5" x14ac:dyDescent="0.25">
      <c r="A46" s="1">
        <v>2</v>
      </c>
      <c r="B46" s="37" t="s">
        <v>24</v>
      </c>
      <c r="C46" s="63">
        <v>591030000</v>
      </c>
      <c r="D46" s="12"/>
    </row>
    <row r="47" spans="1:5" s="19" customFormat="1" x14ac:dyDescent="0.25">
      <c r="A47" s="9" t="s">
        <v>57</v>
      </c>
      <c r="B47" s="38" t="s">
        <v>13</v>
      </c>
      <c r="C47" s="39">
        <f>C48+C52+C56+C60+C64+C68+C73+C76+C80+C83+C88+C93</f>
        <v>5018940000</v>
      </c>
      <c r="D47" s="58"/>
    </row>
    <row r="48" spans="1:5" s="31" customFormat="1" x14ac:dyDescent="0.25">
      <c r="A48" s="4"/>
      <c r="B48" s="40" t="s">
        <v>14</v>
      </c>
      <c r="C48" s="41">
        <f>SUM(C49:C51)</f>
        <v>234900000</v>
      </c>
      <c r="D48" s="42"/>
    </row>
    <row r="49" spans="1:4" s="26" customFormat="1" x14ac:dyDescent="0.25">
      <c r="A49" s="5">
        <v>1</v>
      </c>
      <c r="B49" s="43" t="s">
        <v>15</v>
      </c>
      <c r="C49" s="44">
        <f>C21*40%</f>
        <v>93960000</v>
      </c>
      <c r="D49" s="25"/>
    </row>
    <row r="50" spans="1:4" s="26" customFormat="1" x14ac:dyDescent="0.25">
      <c r="A50" s="5">
        <v>2</v>
      </c>
      <c r="B50" s="43" t="s">
        <v>9</v>
      </c>
      <c r="C50" s="44">
        <f>56299352+77620648</f>
        <v>133920000</v>
      </c>
      <c r="D50" s="25"/>
    </row>
    <row r="51" spans="1:4" s="26" customFormat="1" x14ac:dyDescent="0.25">
      <c r="A51" s="5">
        <v>3</v>
      </c>
      <c r="B51" s="43" t="s">
        <v>10</v>
      </c>
      <c r="C51" s="44">
        <f>2180000+4840000</f>
        <v>7020000</v>
      </c>
      <c r="D51" s="25"/>
    </row>
    <row r="52" spans="1:4" s="19" customFormat="1" x14ac:dyDescent="0.25">
      <c r="A52" s="3"/>
      <c r="B52" s="45" t="s">
        <v>30</v>
      </c>
      <c r="C52" s="39">
        <f>SUM(C53:C55)</f>
        <v>409500000</v>
      </c>
      <c r="D52" s="60"/>
    </row>
    <row r="53" spans="1:4" x14ac:dyDescent="0.25">
      <c r="A53" s="2">
        <v>1</v>
      </c>
      <c r="B53" s="46" t="s">
        <v>9</v>
      </c>
      <c r="C53" s="47">
        <f>233554000+45756000+72000000</f>
        <v>351310000</v>
      </c>
      <c r="D53" s="12"/>
    </row>
    <row r="54" spans="1:4" x14ac:dyDescent="0.25">
      <c r="A54" s="2">
        <v>2</v>
      </c>
      <c r="B54" s="46" t="s">
        <v>10</v>
      </c>
      <c r="C54" s="47">
        <v>50000000</v>
      </c>
      <c r="D54" s="12"/>
    </row>
    <row r="55" spans="1:4" x14ac:dyDescent="0.25">
      <c r="A55" s="1">
        <v>3</v>
      </c>
      <c r="B55" s="37" t="s">
        <v>26</v>
      </c>
      <c r="C55" s="48">
        <f>C22*2%</f>
        <v>8190000</v>
      </c>
      <c r="D55" s="12"/>
    </row>
    <row r="56" spans="1:4" s="19" customFormat="1" x14ac:dyDescent="0.25">
      <c r="A56" s="3"/>
      <c r="B56" s="45" t="s">
        <v>31</v>
      </c>
      <c r="C56" s="39">
        <f>SUM(C57:C59)</f>
        <v>626400000</v>
      </c>
      <c r="D56" s="60"/>
    </row>
    <row r="57" spans="1:4" x14ac:dyDescent="0.25">
      <c r="A57" s="2">
        <v>1</v>
      </c>
      <c r="B57" s="46" t="s">
        <v>9</v>
      </c>
      <c r="C57" s="47">
        <f>384070800+27043200+66690000</f>
        <v>477804000</v>
      </c>
      <c r="D57" s="12"/>
    </row>
    <row r="58" spans="1:4" x14ac:dyDescent="0.25">
      <c r="A58" s="2">
        <v>2</v>
      </c>
      <c r="B58" s="46" t="s">
        <v>10</v>
      </c>
      <c r="C58" s="47">
        <f>27000000+15000000+11000000+3068000+40000000+40000000</f>
        <v>136068000</v>
      </c>
      <c r="D58" s="12"/>
    </row>
    <row r="59" spans="1:4" x14ac:dyDescent="0.25">
      <c r="A59" s="1">
        <v>3</v>
      </c>
      <c r="B59" s="37" t="s">
        <v>26</v>
      </c>
      <c r="C59" s="48">
        <f>12528000</f>
        <v>12528000</v>
      </c>
      <c r="D59" s="12"/>
    </row>
    <row r="60" spans="1:4" s="19" customFormat="1" x14ac:dyDescent="0.25">
      <c r="A60" s="3"/>
      <c r="B60" s="49" t="s">
        <v>32</v>
      </c>
      <c r="C60" s="39">
        <f>SUM(C61:C63)</f>
        <v>332640000</v>
      </c>
      <c r="D60" s="60"/>
    </row>
    <row r="61" spans="1:4" x14ac:dyDescent="0.25">
      <c r="A61" s="2">
        <v>1</v>
      </c>
      <c r="B61" s="46" t="s">
        <v>9</v>
      </c>
      <c r="C61" s="47">
        <f>80818728+10000000+47992320+74299352</f>
        <v>213110400</v>
      </c>
      <c r="D61" s="12"/>
    </row>
    <row r="62" spans="1:4" x14ac:dyDescent="0.25">
      <c r="A62" s="2">
        <v>2</v>
      </c>
      <c r="B62" s="46" t="s">
        <v>10</v>
      </c>
      <c r="C62" s="47">
        <f>15000000+20000000+18527160+59349640</f>
        <v>112876800</v>
      </c>
      <c r="D62" s="12"/>
    </row>
    <row r="63" spans="1:4" x14ac:dyDescent="0.25">
      <c r="A63" s="1">
        <v>3</v>
      </c>
      <c r="B63" s="37" t="s">
        <v>26</v>
      </c>
      <c r="C63" s="48">
        <v>6652800</v>
      </c>
      <c r="D63" s="12"/>
    </row>
    <row r="64" spans="1:4" s="19" customFormat="1" x14ac:dyDescent="0.25">
      <c r="A64" s="3"/>
      <c r="B64" s="49" t="s">
        <v>33</v>
      </c>
      <c r="C64" s="39">
        <f>SUM(C65:C67)</f>
        <v>1770120000</v>
      </c>
      <c r="D64" s="60"/>
    </row>
    <row r="65" spans="1:4" x14ac:dyDescent="0.25">
      <c r="A65" s="2">
        <v>1</v>
      </c>
      <c r="B65" s="46" t="s">
        <v>9</v>
      </c>
      <c r="C65" s="47">
        <f>164542640+41830560</f>
        <v>206373200</v>
      </c>
      <c r="D65" s="12"/>
    </row>
    <row r="66" spans="1:4" x14ac:dyDescent="0.25">
      <c r="A66" s="2">
        <v>2</v>
      </c>
      <c r="B66" s="46" t="s">
        <v>10</v>
      </c>
      <c r="C66" s="47">
        <f>26344400+26000000+8000000+40000000+1323000000+20000000+85000000</f>
        <v>1528344400</v>
      </c>
      <c r="D66" s="12"/>
    </row>
    <row r="67" spans="1:4" x14ac:dyDescent="0.25">
      <c r="A67" s="1">
        <v>5</v>
      </c>
      <c r="B67" s="37" t="s">
        <v>26</v>
      </c>
      <c r="C67" s="48">
        <v>35402400</v>
      </c>
      <c r="D67" s="12"/>
    </row>
    <row r="68" spans="1:4" s="19" customFormat="1" x14ac:dyDescent="0.25">
      <c r="A68" s="3"/>
      <c r="B68" s="38" t="s">
        <v>34</v>
      </c>
      <c r="C68" s="39">
        <f>SUM(C69:C72)</f>
        <v>241380000</v>
      </c>
      <c r="D68" s="60"/>
    </row>
    <row r="69" spans="1:4" x14ac:dyDescent="0.25">
      <c r="A69" s="8">
        <v>1</v>
      </c>
      <c r="B69" s="46" t="s">
        <v>9</v>
      </c>
      <c r="C69" s="47">
        <v>38141800</v>
      </c>
      <c r="D69" s="12"/>
    </row>
    <row r="70" spans="1:4" x14ac:dyDescent="0.25">
      <c r="A70" s="8">
        <v>2</v>
      </c>
      <c r="B70" s="46" t="s">
        <v>10</v>
      </c>
      <c r="C70" s="47">
        <f>15000000</f>
        <v>15000000</v>
      </c>
      <c r="D70" s="12"/>
    </row>
    <row r="71" spans="1:4" x14ac:dyDescent="0.25">
      <c r="A71" s="8">
        <v>3</v>
      </c>
      <c r="B71" s="46" t="s">
        <v>11</v>
      </c>
      <c r="C71" s="47">
        <v>183410600</v>
      </c>
      <c r="D71" s="12"/>
    </row>
    <row r="72" spans="1:4" x14ac:dyDescent="0.25">
      <c r="A72" s="8">
        <v>4</v>
      </c>
      <c r="B72" s="37" t="s">
        <v>26</v>
      </c>
      <c r="C72" s="48">
        <v>4827600</v>
      </c>
      <c r="D72" s="12"/>
    </row>
    <row r="73" spans="1:4" s="19" customFormat="1" x14ac:dyDescent="0.25">
      <c r="A73" s="3"/>
      <c r="B73" s="38" t="s">
        <v>16</v>
      </c>
      <c r="C73" s="39">
        <f>SUM(C74:C75)</f>
        <v>65000000</v>
      </c>
      <c r="D73" s="60"/>
    </row>
    <row r="74" spans="1:4" x14ac:dyDescent="0.25">
      <c r="A74" s="8">
        <v>1</v>
      </c>
      <c r="B74" s="46" t="s">
        <v>10</v>
      </c>
      <c r="C74" s="47">
        <v>63700000</v>
      </c>
      <c r="D74" s="12"/>
    </row>
    <row r="75" spans="1:4" x14ac:dyDescent="0.25">
      <c r="A75" s="8">
        <v>2</v>
      </c>
      <c r="B75" s="37" t="s">
        <v>26</v>
      </c>
      <c r="C75" s="48">
        <v>1300000</v>
      </c>
      <c r="D75" s="12"/>
    </row>
    <row r="76" spans="1:4" s="19" customFormat="1" x14ac:dyDescent="0.25">
      <c r="A76" s="3"/>
      <c r="B76" s="49" t="s">
        <v>36</v>
      </c>
      <c r="C76" s="39">
        <f>SUM(C77:C79)</f>
        <v>49000000</v>
      </c>
      <c r="D76" s="60"/>
    </row>
    <row r="77" spans="1:4" x14ac:dyDescent="0.25">
      <c r="A77" s="8">
        <v>1</v>
      </c>
      <c r="B77" s="46" t="s">
        <v>9</v>
      </c>
      <c r="C77" s="47">
        <f>35140000+4860000</f>
        <v>40000000</v>
      </c>
      <c r="D77" s="12"/>
    </row>
    <row r="78" spans="1:4" x14ac:dyDescent="0.25">
      <c r="A78" s="8">
        <v>2</v>
      </c>
      <c r="B78" s="46" t="s">
        <v>10</v>
      </c>
      <c r="C78" s="47">
        <f>8020000</f>
        <v>8020000</v>
      </c>
      <c r="D78" s="12"/>
    </row>
    <row r="79" spans="1:4" x14ac:dyDescent="0.25">
      <c r="A79" s="8">
        <v>5</v>
      </c>
      <c r="B79" s="37" t="s">
        <v>26</v>
      </c>
      <c r="C79" s="48">
        <v>980000</v>
      </c>
      <c r="D79" s="12"/>
    </row>
    <row r="80" spans="1:4" s="19" customFormat="1" x14ac:dyDescent="0.25">
      <c r="A80" s="3"/>
      <c r="B80" s="38" t="s">
        <v>17</v>
      </c>
      <c r="C80" s="39">
        <f>SUM(C81:C82)</f>
        <v>160920000</v>
      </c>
      <c r="D80" s="60"/>
    </row>
    <row r="81" spans="1:4" x14ac:dyDescent="0.25">
      <c r="A81" s="8">
        <v>1</v>
      </c>
      <c r="B81" s="46" t="s">
        <v>10</v>
      </c>
      <c r="C81" s="47">
        <v>157701600</v>
      </c>
      <c r="D81" s="12"/>
    </row>
    <row r="82" spans="1:4" x14ac:dyDescent="0.25">
      <c r="A82" s="8">
        <v>2</v>
      </c>
      <c r="B82" s="37" t="s">
        <v>26</v>
      </c>
      <c r="C82" s="48">
        <v>3218400</v>
      </c>
      <c r="D82" s="12"/>
    </row>
    <row r="83" spans="1:4" s="19" customFormat="1" x14ac:dyDescent="0.25">
      <c r="A83" s="9"/>
      <c r="B83" s="20" t="s">
        <v>41</v>
      </c>
      <c r="C83" s="50">
        <f>SUM(C84:C87)</f>
        <v>482760000</v>
      </c>
      <c r="D83" s="60"/>
    </row>
    <row r="84" spans="1:4" ht="18.75" customHeight="1" x14ac:dyDescent="0.25">
      <c r="A84" s="8">
        <v>1</v>
      </c>
      <c r="B84" s="46" t="s">
        <v>9</v>
      </c>
      <c r="C84" s="51">
        <f>135000000+27514080</f>
        <v>162514080</v>
      </c>
      <c r="D84" s="12"/>
    </row>
    <row r="85" spans="1:4" ht="18.75" customHeight="1" x14ac:dyDescent="0.25">
      <c r="A85" s="8">
        <v>2</v>
      </c>
      <c r="B85" s="46" t="s">
        <v>10</v>
      </c>
      <c r="C85" s="51">
        <f>288762000+11828720</f>
        <v>300590720</v>
      </c>
      <c r="D85" s="12"/>
    </row>
    <row r="86" spans="1:4" ht="18.75" customHeight="1" x14ac:dyDescent="0.25">
      <c r="A86" s="8">
        <v>3</v>
      </c>
      <c r="B86" s="46" t="s">
        <v>11</v>
      </c>
      <c r="C86" s="51">
        <v>10000000</v>
      </c>
      <c r="D86" s="12"/>
    </row>
    <row r="87" spans="1:4" ht="18.75" customHeight="1" x14ac:dyDescent="0.25">
      <c r="A87" s="8">
        <v>4</v>
      </c>
      <c r="B87" s="37" t="s">
        <v>26</v>
      </c>
      <c r="C87" s="51">
        <v>9655200</v>
      </c>
    </row>
    <row r="88" spans="1:4" s="19" customFormat="1" x14ac:dyDescent="0.25">
      <c r="A88" s="9"/>
      <c r="B88" s="20" t="s">
        <v>42</v>
      </c>
      <c r="C88" s="50">
        <f>SUM(C89:C92)</f>
        <v>643680000</v>
      </c>
      <c r="D88" s="60"/>
    </row>
    <row r="89" spans="1:4" ht="18.75" customHeight="1" x14ac:dyDescent="0.25">
      <c r="A89" s="8">
        <v>1</v>
      </c>
      <c r="B89" s="46" t="s">
        <v>9</v>
      </c>
      <c r="C89" s="51">
        <f>48600000+12903840</f>
        <v>61503840</v>
      </c>
      <c r="D89" s="12"/>
    </row>
    <row r="90" spans="1:4" ht="18.75" customHeight="1" x14ac:dyDescent="0.25">
      <c r="A90" s="8">
        <v>2</v>
      </c>
      <c r="B90" s="46" t="s">
        <v>10</v>
      </c>
      <c r="C90" s="51">
        <f>531250000+15000000</f>
        <v>546250000</v>
      </c>
      <c r="D90" s="12"/>
    </row>
    <row r="91" spans="1:4" ht="18.75" customHeight="1" x14ac:dyDescent="0.25">
      <c r="A91" s="8">
        <v>3</v>
      </c>
      <c r="B91" s="46" t="s">
        <v>11</v>
      </c>
      <c r="C91" s="51">
        <v>23052560</v>
      </c>
      <c r="D91" s="12"/>
    </row>
    <row r="92" spans="1:4" ht="18.75" customHeight="1" x14ac:dyDescent="0.25">
      <c r="A92" s="8">
        <v>4</v>
      </c>
      <c r="B92" s="37" t="s">
        <v>26</v>
      </c>
      <c r="C92" s="51">
        <v>12873600</v>
      </c>
    </row>
    <row r="93" spans="1:4" s="19" customFormat="1" ht="18.75" customHeight="1" x14ac:dyDescent="0.25">
      <c r="A93" s="9"/>
      <c r="B93" s="20" t="s">
        <v>51</v>
      </c>
      <c r="C93" s="67">
        <f>C94+C95</f>
        <v>2640000</v>
      </c>
    </row>
    <row r="94" spans="1:4" ht="18.75" customHeight="1" x14ac:dyDescent="0.25">
      <c r="A94" s="8">
        <v>1</v>
      </c>
      <c r="B94" s="46" t="s">
        <v>53</v>
      </c>
      <c r="C94" s="68">
        <v>2508000</v>
      </c>
    </row>
    <row r="95" spans="1:4" x14ac:dyDescent="0.25">
      <c r="A95" s="8">
        <v>2</v>
      </c>
      <c r="B95" s="37" t="s">
        <v>52</v>
      </c>
      <c r="C95" s="68">
        <v>132000</v>
      </c>
    </row>
    <row r="96" spans="1:4" s="52" customFormat="1" ht="18" customHeight="1" x14ac:dyDescent="0.25">
      <c r="B96" s="69" t="s">
        <v>50</v>
      </c>
      <c r="C96" s="69"/>
    </row>
    <row r="97" spans="2:3" s="52" customFormat="1" ht="18" customHeight="1" x14ac:dyDescent="0.25">
      <c r="B97" s="55" t="s">
        <v>46</v>
      </c>
      <c r="C97" s="56" t="s">
        <v>45</v>
      </c>
    </row>
    <row r="98" spans="2:3" s="53" customFormat="1" ht="15.75" x14ac:dyDescent="0.25">
      <c r="C98" s="57"/>
    </row>
    <row r="99" spans="2:3" s="53" customFormat="1" ht="15.75" x14ac:dyDescent="0.25">
      <c r="C99" s="57"/>
    </row>
    <row r="100" spans="2:3" s="53" customFormat="1" ht="15.75" x14ac:dyDescent="0.25">
      <c r="C100" s="57"/>
    </row>
    <row r="101" spans="2:3" s="53" customFormat="1" ht="15.75" x14ac:dyDescent="0.25">
      <c r="C101" s="57"/>
    </row>
    <row r="102" spans="2:3" s="54" customFormat="1" ht="15.75" x14ac:dyDescent="0.25">
      <c r="B102" s="54" t="s">
        <v>43</v>
      </c>
      <c r="C102" s="56" t="s">
        <v>44</v>
      </c>
    </row>
  </sheetData>
  <mergeCells count="7">
    <mergeCell ref="B96:C96"/>
    <mergeCell ref="A5:C6"/>
    <mergeCell ref="A1:C1"/>
    <mergeCell ref="B7:C7"/>
    <mergeCell ref="A2:B2"/>
    <mergeCell ref="A3:B3"/>
    <mergeCell ref="A4:C4"/>
  </mergeCells>
  <pageMargins left="0.59055118110236227" right="0.31496062992125984" top="0.55118110236220474" bottom="0.31496062992125984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7</vt:lpstr>
      <vt:lpstr>'Bieu 7'!Print_Titles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User</cp:lastModifiedBy>
  <cp:lastPrinted>2021-03-02T02:46:06Z</cp:lastPrinted>
  <dcterms:created xsi:type="dcterms:W3CDTF">2016-10-14T10:52:32Z</dcterms:created>
  <dcterms:modified xsi:type="dcterms:W3CDTF">2021-03-02T02:50:10Z</dcterms:modified>
</cp:coreProperties>
</file>