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540" windowWidth="20115" windowHeight="6495" firstSheet="3" activeTab="3"/>
  </bookViews>
  <sheets>
    <sheet name="Bieu 2" sheetId="2" r:id="rId1"/>
    <sheet name="Bieu 3" sheetId="20" r:id="rId2"/>
    <sheet name="Bieu 4" sheetId="3" r:id="rId3"/>
    <sheet name="quy1.2020" sheetId="21" r:id="rId4"/>
  </sheets>
  <definedNames>
    <definedName name="_xlnm.Print_Titles" localSheetId="0">'Bieu 2'!$7:$7</definedName>
  </definedNames>
  <calcPr calcId="145621"/>
</workbook>
</file>

<file path=xl/calcChain.xml><?xml version="1.0" encoding="utf-8"?>
<calcChain xmlns="http://schemas.openxmlformats.org/spreadsheetml/2006/main">
  <c r="C19" i="21" l="1"/>
  <c r="C18" i="21"/>
  <c r="C17" i="21"/>
  <c r="F175" i="3" l="1"/>
  <c r="C175" i="3"/>
  <c r="C167" i="3"/>
  <c r="C161" i="3"/>
  <c r="F160" i="3"/>
  <c r="E160" i="3"/>
  <c r="C154" i="3"/>
  <c r="G152" i="3"/>
  <c r="C152" i="3"/>
  <c r="C150" i="3"/>
  <c r="C148" i="3"/>
  <c r="C146" i="3" s="1"/>
  <c r="C160" i="3" l="1"/>
  <c r="C159" i="3" s="1"/>
  <c r="D51" i="20" l="1"/>
  <c r="D55" i="20"/>
  <c r="D97" i="20" l="1"/>
  <c r="C101" i="20"/>
  <c r="C99" i="20"/>
  <c r="C98" i="20"/>
  <c r="C96" i="20"/>
  <c r="C95" i="20"/>
  <c r="C94" i="20"/>
  <c r="C93" i="20"/>
  <c r="C89" i="20"/>
  <c r="C88" i="20"/>
  <c r="D90" i="20" l="1"/>
  <c r="F90" i="20" l="1"/>
  <c r="E90" i="20"/>
  <c r="E23" i="21" l="1"/>
  <c r="E14" i="21"/>
  <c r="C18" i="2" l="1"/>
  <c r="C16" i="2"/>
  <c r="C15" i="2"/>
  <c r="C14" i="2"/>
  <c r="C106" i="3" l="1"/>
  <c r="C98" i="3" l="1"/>
  <c r="C104" i="3"/>
  <c r="C102" i="3" s="1"/>
  <c r="F127" i="3"/>
  <c r="F112" i="3"/>
  <c r="C127" i="3"/>
  <c r="C119" i="3"/>
  <c r="E60" i="20"/>
  <c r="E59" i="20"/>
  <c r="E58" i="20"/>
  <c r="C57" i="20"/>
  <c r="C52" i="20"/>
  <c r="C48" i="20"/>
  <c r="C47" i="20" s="1"/>
  <c r="C113" i="3"/>
  <c r="D96" i="20" l="1"/>
  <c r="D92" i="20"/>
  <c r="D91" i="20"/>
  <c r="D94" i="20"/>
  <c r="D95" i="20"/>
  <c r="C112" i="3"/>
  <c r="C111" i="3" s="1"/>
  <c r="H104" i="3"/>
  <c r="H111" i="3" s="1"/>
  <c r="E112" i="3"/>
  <c r="E95" i="20" l="1"/>
  <c r="F95" i="20"/>
  <c r="D89" i="20"/>
  <c r="D88" i="20" s="1"/>
  <c r="E91" i="20"/>
  <c r="F91" i="20"/>
  <c r="F96" i="20"/>
  <c r="E96" i="20"/>
  <c r="F94" i="20"/>
  <c r="D93" i="20"/>
  <c r="E94" i="20"/>
  <c r="E92" i="20"/>
  <c r="F92" i="20"/>
  <c r="F69" i="3" l="1"/>
  <c r="C47" i="3" l="1"/>
  <c r="C69" i="3"/>
  <c r="E13" i="21" l="1"/>
  <c r="D100" i="20" l="1"/>
  <c r="E55" i="20"/>
  <c r="E50" i="20"/>
  <c r="E13" i="20"/>
  <c r="E12" i="20"/>
  <c r="D101" i="20" l="1"/>
  <c r="E100" i="20"/>
  <c r="F100" i="20"/>
  <c r="D99" i="20"/>
  <c r="E54" i="20"/>
  <c r="E51" i="20"/>
  <c r="E101" i="20" l="1"/>
  <c r="F101" i="20"/>
  <c r="D98" i="20"/>
  <c r="F99" i="20"/>
  <c r="E99" i="20"/>
  <c r="E53" i="20"/>
  <c r="E49" i="20"/>
  <c r="E22" i="21" l="1"/>
  <c r="C21" i="21" l="1"/>
  <c r="C16" i="21"/>
  <c r="C12" i="21"/>
  <c r="C11" i="21" s="1"/>
  <c r="D21" i="21"/>
  <c r="E19" i="21"/>
  <c r="E18" i="21"/>
  <c r="E17" i="21"/>
  <c r="D16" i="21"/>
  <c r="E15" i="21"/>
  <c r="D12" i="21"/>
  <c r="D11" i="21" s="1"/>
  <c r="F52" i="3" l="1"/>
  <c r="E17" i="20"/>
  <c r="E18" i="20"/>
  <c r="E16" i="20"/>
  <c r="E14" i="20"/>
  <c r="D20" i="20"/>
  <c r="D15" i="20"/>
  <c r="D11" i="20"/>
  <c r="D10" i="20" s="1"/>
  <c r="C22" i="20" l="1"/>
  <c r="E22" i="20" s="1"/>
  <c r="C21" i="20"/>
  <c r="E21" i="20" s="1"/>
  <c r="C15" i="20"/>
  <c r="C11" i="20"/>
  <c r="C10" i="20" s="1"/>
  <c r="C20" i="20" l="1"/>
  <c r="G52" i="3" l="1"/>
  <c r="G47" i="3"/>
  <c r="G30" i="3"/>
  <c r="G16" i="3"/>
  <c r="F30" i="3"/>
  <c r="F16" i="3"/>
  <c r="C17" i="3"/>
  <c r="C31" i="3"/>
  <c r="C43" i="3"/>
  <c r="C59" i="3"/>
  <c r="C53" i="3"/>
  <c r="E52" i="3" s="1"/>
  <c r="C23" i="3"/>
  <c r="C27" i="3"/>
  <c r="C37" i="3"/>
  <c r="C11" i="3"/>
  <c r="C30" i="3" l="1"/>
  <c r="E16" i="3"/>
  <c r="C16" i="3"/>
  <c r="C52" i="3"/>
  <c r="C51" i="3" s="1"/>
  <c r="C13" i="2"/>
  <c r="C9" i="2"/>
  <c r="C8" i="2" s="1"/>
  <c r="C15" i="3" l="1"/>
</calcChain>
</file>

<file path=xl/sharedStrings.xml><?xml version="1.0" encoding="utf-8"?>
<sst xmlns="http://schemas.openxmlformats.org/spreadsheetml/2006/main" count="461" uniqueCount="135">
  <si>
    <t>A</t>
  </si>
  <si>
    <t>I</t>
  </si>
  <si>
    <t>Tổng số thu</t>
  </si>
  <si>
    <t>Thu hoạt động SX, cung ứng dịch vụ</t>
  </si>
  <si>
    <t xml:space="preserve">Thu sự nghiệp khác </t>
  </si>
  <si>
    <t>II</t>
  </si>
  <si>
    <t>Số thu nộp NSNN</t>
  </si>
  <si>
    <t>B</t>
  </si>
  <si>
    <t>Quyết toán thu</t>
  </si>
  <si>
    <t>Nội dung</t>
  </si>
  <si>
    <t xml:space="preserve">Số 
TT </t>
  </si>
  <si>
    <t>Dự toán được giao</t>
  </si>
  <si>
    <t>Đvt: Triệu đồng</t>
  </si>
  <si>
    <t>Số liệu quyết toán
 được duyệt</t>
  </si>
  <si>
    <t>Số liệu
 báo cáo
 quyết toán</t>
  </si>
  <si>
    <t>Quyết toán chi ngân sách nhà nước</t>
  </si>
  <si>
    <t>Trong đó</t>
  </si>
  <si>
    <t>Mua sắm, 
sửa chữa</t>
  </si>
  <si>
    <t>Trích lập các quỹ</t>
  </si>
  <si>
    <t>Số 
TT</t>
  </si>
  <si>
    <t xml:space="preserve">          ĐV tính: Triệu đồng</t>
  </si>
  <si>
    <t>So sánh (%)</t>
  </si>
  <si>
    <t>Dự toán</t>
  </si>
  <si>
    <t>Cùng kỳ 
năm trước</t>
  </si>
  <si>
    <t>ĐV tính: Triệu đồng</t>
  </si>
  <si>
    <t>Dự toán năm</t>
  </si>
  <si>
    <t>Tổng số thu, chi, nộp ngân sách phí, lệ phí</t>
  </si>
  <si>
    <t xml:space="preserve"> Số thu phí, lệ phí</t>
  </si>
  <si>
    <t>1.1</t>
  </si>
  <si>
    <t>1.2</t>
  </si>
  <si>
    <t>Chi từ nguồn thu phí được để lại</t>
  </si>
  <si>
    <t>2.1</t>
  </si>
  <si>
    <t>2.2</t>
  </si>
  <si>
    <t xml:space="preserve"> Kinh phí thực hiện chế độ tự chủ </t>
  </si>
  <si>
    <t xml:space="preserve"> Số phí, lệ phí nộp NSNN</t>
  </si>
  <si>
    <t>3.1</t>
  </si>
  <si>
    <t>3.2</t>
  </si>
  <si>
    <t>Dự toán chi ngân sách nhà nước</t>
  </si>
  <si>
    <t>2.3</t>
  </si>
  <si>
    <t>Chi từ nguồn thu được để lại</t>
  </si>
  <si>
    <t>C</t>
  </si>
  <si>
    <t>Thủ trưởng đơn vị</t>
  </si>
  <si>
    <t xml:space="preserve"> Biểu số 4 - Ban hành kèm theo Thông tư số 61/2017/TT-BTC ngày 15 tháng 6 năm 2017 của Bộ Tài chính</t>
  </si>
  <si>
    <t>Quỹ 
lương</t>
  </si>
  <si>
    <t xml:space="preserve"> Biểu số 2 - Ban hành kèm theo Thông tư số 61/2017/TT-BTC ngày 15 tháng 6 năm 2017 của Bộ Tài chính</t>
  </si>
  <si>
    <t xml:space="preserve"> Biểu số 3 - Ban hành kèm theo Thông tư số 61/2017/TT-BTC ngày 15 tháng 6 năm 2017 của Bộ Tài chính</t>
  </si>
  <si>
    <t>Học phí</t>
  </si>
  <si>
    <t>Sự nghiệp</t>
  </si>
  <si>
    <t>Dịch vụ</t>
  </si>
  <si>
    <t>1.3</t>
  </si>
  <si>
    <t>Chi học phí</t>
  </si>
  <si>
    <t>Chi sự nghiệp</t>
  </si>
  <si>
    <t>Chi dịch vụ</t>
  </si>
  <si>
    <t>Nguồn kinh phí thực hiện tự chủ</t>
  </si>
  <si>
    <t>Nguồn kinh phí không thực hiện tự chủ</t>
  </si>
  <si>
    <t>ĐÁNH GIÁ THỰC HIỆN DỰ TOÁN THU- CHI NGÂN SÁCH NĂM 2017</t>
  </si>
  <si>
    <t xml:space="preserve"> QUYẾT TOÁN THU - CHI NGUỒN NSNN, NGUỒN KHÁC NĂM 2017</t>
  </si>
  <si>
    <t>Đơn vị: TRƯỜNG THCS NGUYỄN TRI PHƯƠNG</t>
  </si>
  <si>
    <t>Chương: 622</t>
  </si>
  <si>
    <t>Chi thanh toán cá nhân</t>
  </si>
  <si>
    <t>Chi hàng hóa dịch vụ</t>
  </si>
  <si>
    <t>1.1.1</t>
  </si>
  <si>
    <t>Tiền lương</t>
  </si>
  <si>
    <t>1.1.2</t>
  </si>
  <si>
    <t>Tiền công trả cho lao động thường xuyên theo hợp đồng</t>
  </si>
  <si>
    <t>1.1.3</t>
  </si>
  <si>
    <t>Phụ cấp lương</t>
  </si>
  <si>
    <t>1.1.4</t>
  </si>
  <si>
    <t>1.1.5</t>
  </si>
  <si>
    <t>Các khoản đóng góp</t>
  </si>
  <si>
    <t>Các khoản thanh toán khác cho cá nhân</t>
  </si>
  <si>
    <t>1.2.1</t>
  </si>
  <si>
    <t>Thanh toán dịch vụ công cộng</t>
  </si>
  <si>
    <t>Vật tư văn phòng</t>
  </si>
  <si>
    <t>1.2.2</t>
  </si>
  <si>
    <t>Sửa chữa tài sản phục vụ công tác chuyên môn và duy tu bảo dưỡng các công trình cơ sở hạ tầng từ KPTX</t>
  </si>
  <si>
    <t>1.2.3</t>
  </si>
  <si>
    <t>Chi phí nghiệp vụ chuyên môn của từng ngành</t>
  </si>
  <si>
    <t>Các khoản chi khác</t>
  </si>
  <si>
    <t>1.3.1</t>
  </si>
  <si>
    <t>Chi khác</t>
  </si>
  <si>
    <t>1.3.2</t>
  </si>
  <si>
    <t>Chi lập các quỹ của đơn vị thực hiện khoản chi và đơn vị sự nghiệp có thu</t>
  </si>
  <si>
    <t>Chi từ nguồn sự nghiệp</t>
  </si>
  <si>
    <t>2.1.1</t>
  </si>
  <si>
    <t>2.1.2</t>
  </si>
  <si>
    <t>2.1.3</t>
  </si>
  <si>
    <t>2.1.4</t>
  </si>
  <si>
    <t>2.1.5</t>
  </si>
  <si>
    <t>Thông tin, tuyên truyền, liên lạc</t>
  </si>
  <si>
    <t>Chi hỗ trợ vốn cho các doanh nghiệp, các quỹ và đầu tư vào tài sản</t>
  </si>
  <si>
    <t>Chi hoạt động SX, cung ứng dịch vụ</t>
  </si>
  <si>
    <t>2.2.1</t>
  </si>
  <si>
    <t>2.2.2</t>
  </si>
  <si>
    <t>2.2.3</t>
  </si>
  <si>
    <t>2.2.4</t>
  </si>
  <si>
    <t>2.2.5</t>
  </si>
  <si>
    <t>2.3.1</t>
  </si>
  <si>
    <t>2.3.2</t>
  </si>
  <si>
    <t>2.3.3</t>
  </si>
  <si>
    <t>1.2.4</t>
  </si>
  <si>
    <t>Công tác phí</t>
  </si>
  <si>
    <t>1.2.5</t>
  </si>
  <si>
    <t>1.2.6</t>
  </si>
  <si>
    <t>Chi phí thuê mướn</t>
  </si>
  <si>
    <t>1.2.7</t>
  </si>
  <si>
    <t xml:space="preserve"> Kinh phí không thực hiện chế độ tự chủ </t>
  </si>
  <si>
    <t>Chi về hàng hóa dịch vụ</t>
  </si>
  <si>
    <t>Ước thực
hiện năm</t>
  </si>
  <si>
    <t>Ngày  24  tháng  02   năm 2018</t>
  </si>
  <si>
    <t>Nguồn cải cách tiền lương dùng để chi lương</t>
  </si>
  <si>
    <t>Nguyễn Lê Quang Vinh</t>
  </si>
  <si>
    <t>(Kèm theo Quyết định số 02-CKDT/QĐ-NTP ngày 25/03/2018 của trường THCS Nguyễn Tri Phương )</t>
  </si>
  <si>
    <t>Ước thực
hiện quý</t>
  </si>
  <si>
    <t>Chi sắp xếp lao động khu vực hành chính sự nghiệp</t>
  </si>
  <si>
    <t xml:space="preserve"> QUYẾT TOÁN THU - CHI NGUỒN NSNN, NGUỒN KHÁC NĂM 2018</t>
  </si>
  <si>
    <t>ĐÁNH GIÁ THỰC HIỆN DỰ TOÁN THU- CHI NGÂN SÁCH NĂM 2018</t>
  </si>
  <si>
    <t>Ngày  24  tháng  02   năm 2019</t>
  </si>
  <si>
    <t>Mua sắm tài sản phục vụ công tác chuyên môn</t>
  </si>
  <si>
    <t>2.4</t>
  </si>
  <si>
    <t>Chi hỗ trợ và giải quyết việc làm</t>
  </si>
  <si>
    <t>(Kèm theo Quyết định số 02-CKDT/QĐ-NTP ngày 10/03/2019 của trường THCS Nguyễn Tri Phương )</t>
  </si>
  <si>
    <t xml:space="preserve">Chi sự nghiệp khác </t>
  </si>
  <si>
    <t>3.1.1</t>
  </si>
  <si>
    <t>3.1.2</t>
  </si>
  <si>
    <t>3.1.3</t>
  </si>
  <si>
    <t>(Kèm theo Quyết định số  01-CKDT/QĐ-NTP ngày 02/01/2019 của trường THCS Nguyễn Tri Phương)</t>
  </si>
  <si>
    <t>DỰ TOÁN THU- CHI NGÂN SÁCH NHÀ NƯỚC NĂM 2019</t>
  </si>
  <si>
    <t>ĐÁNH GIÁ THỰC HIỆN DỰ TOÁN THU- CHI NGÂN SÁCH NĂM 2019</t>
  </si>
  <si>
    <t>Ngày  24  tháng  02   năm 2020</t>
  </si>
  <si>
    <t xml:space="preserve"> QUYẾT TOÁN THU - CHI NGUỒN NSNN, NGUỒN KHÁC NĂM 2019</t>
  </si>
  <si>
    <t>(Kèm theo Quyết định số 02-CKDT/QĐ-NTP ngày 10/03/2020 của trường THCS Nguyễn Tri Phương )</t>
  </si>
  <si>
    <t>ĐÁNH GIÁ THỰC HIỆN DỰ TOÁN THU- CHI NGÂN SÁCH QUÝ 1 NĂM 2020</t>
  </si>
  <si>
    <t>Ngày  10  tháng  04   năm 2020</t>
  </si>
  <si>
    <t>Thu khác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</si>
</sst>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(* #,##0.000_);_(* \(#,##0.000\);_(* &quot;-&quot;??_);_(@_)"/>
    <numFmt numFmtId="166" formatCode="_(* #,##0.000_);_(* \(#,##0.000\);_(* &quot;-&quot;???_);_(@_)"/>
    <numFmt numFmtId="167" formatCode="_(* #,##0_);_(* \(#,##0\);_(* &quot;-&quot;??_);_(@_)"/>
    <numFmt numFmtId="168" formatCode="0.0%"/>
  </numFmts>
  <fonts count="24" x14ac:knownFonts="1">
    <font>
      <sz val="11"/>
      <color theme="1"/>
      <name val="Calibri"/>
      <family val="2"/>
      <charset val="163"/>
      <scheme val="minor"/>
    </font>
    <font>
      <sz val="14"/>
      <color theme="1"/>
      <name val="Cambria"/>
      <family val="1"/>
      <charset val="163"/>
      <scheme val="major"/>
    </font>
    <font>
      <sz val="12"/>
      <color theme="1"/>
      <name val="Arial"/>
      <family val="2"/>
      <charset val="163"/>
    </font>
    <font>
      <b/>
      <sz val="12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sz val="10"/>
      <name val="Arial"/>
      <family val="2"/>
    </font>
    <font>
      <i/>
      <sz val="13"/>
      <color theme="1"/>
      <name val="Cambria"/>
      <family val="1"/>
      <charset val="163"/>
      <scheme val="major"/>
    </font>
    <font>
      <b/>
      <sz val="13"/>
      <color theme="1"/>
      <name val="Cambria"/>
      <family val="1"/>
      <charset val="163"/>
      <scheme val="major"/>
    </font>
    <font>
      <b/>
      <sz val="11"/>
      <color theme="1"/>
      <name val="Calibri"/>
      <family val="2"/>
      <charset val="163"/>
      <scheme val="minor"/>
    </font>
    <font>
      <i/>
      <sz val="11"/>
      <color theme="1"/>
      <name val="Cambria"/>
      <family val="1"/>
      <charset val="163"/>
      <scheme val="major"/>
    </font>
    <font>
      <sz val="11"/>
      <color theme="1"/>
      <name val="Calibri"/>
      <family val="2"/>
      <charset val="163"/>
      <scheme val="minor"/>
    </font>
    <font>
      <i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name val="Times New Roman"/>
      <family val="1"/>
    </font>
    <font>
      <b/>
      <i/>
      <sz val="12"/>
      <color theme="1"/>
      <name val="Times New Roman"/>
      <family val="1"/>
      <charset val="163"/>
    </font>
    <font>
      <b/>
      <sz val="14"/>
      <color theme="1"/>
      <name val="Cambria"/>
      <family val="1"/>
      <charset val="163"/>
      <scheme val="major"/>
    </font>
    <font>
      <b/>
      <sz val="14"/>
      <color theme="1"/>
      <name val="Cambria"/>
      <family val="1"/>
      <scheme val="major"/>
    </font>
    <font>
      <i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164" fontId="11" fillId="0" borderId="0" applyFont="0" applyFill="0" applyBorder="0" applyAlignment="0" applyProtection="0"/>
  </cellStyleXfs>
  <cellXfs count="12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justify" vertical="top" wrapText="1"/>
    </xf>
    <xf numFmtId="0" fontId="5" fillId="0" borderId="1" xfId="0" applyFont="1" applyBorder="1"/>
    <xf numFmtId="0" fontId="5" fillId="0" borderId="0" xfId="0" applyFont="1" applyAlignment="1"/>
    <xf numFmtId="0" fontId="4" fillId="0" borderId="0" xfId="0" applyFont="1" applyAlignme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/>
    <xf numFmtId="0" fontId="9" fillId="0" borderId="0" xfId="0" applyFont="1"/>
    <xf numFmtId="0" fontId="0" fillId="0" borderId="1" xfId="0" applyFont="1" applyBorder="1"/>
    <xf numFmtId="0" fontId="3" fillId="0" borderId="0" xfId="0" applyFont="1"/>
    <xf numFmtId="0" fontId="13" fillId="0" borderId="0" xfId="0" applyFont="1"/>
    <xf numFmtId="0" fontId="14" fillId="0" borderId="0" xfId="0" applyFont="1"/>
    <xf numFmtId="0" fontId="17" fillId="0" borderId="0" xfId="0" applyFont="1"/>
    <xf numFmtId="3" fontId="14" fillId="0" borderId="0" xfId="0" applyNumberFormat="1" applyFont="1" applyAlignment="1">
      <alignment horizontal="right"/>
    </xf>
    <xf numFmtId="0" fontId="15" fillId="0" borderId="2" xfId="0" applyFont="1" applyBorder="1" applyAlignment="1">
      <alignment horizontal="center" wrapText="1"/>
    </xf>
    <xf numFmtId="0" fontId="15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4" fillId="0" borderId="1" xfId="0" applyFont="1" applyBorder="1" applyAlignment="1">
      <alignment horizontal="right"/>
    </xf>
    <xf numFmtId="0" fontId="14" fillId="0" borderId="1" xfId="0" applyFont="1" applyBorder="1" applyAlignment="1">
      <alignment wrapText="1"/>
    </xf>
    <xf numFmtId="0" fontId="18" fillId="0" borderId="0" xfId="0" applyFont="1"/>
    <xf numFmtId="0" fontId="19" fillId="0" borderId="1" xfId="0" applyFont="1" applyBorder="1" applyAlignment="1">
      <alignment horizontal="right"/>
    </xf>
    <xf numFmtId="3" fontId="13" fillId="0" borderId="0" xfId="0" applyNumberFormat="1" applyFont="1" applyAlignment="1">
      <alignment horizontal="right"/>
    </xf>
    <xf numFmtId="165" fontId="16" fillId="0" borderId="0" xfId="2" applyNumberFormat="1" applyFont="1" applyAlignment="1">
      <alignment horizontal="right"/>
    </xf>
    <xf numFmtId="165" fontId="15" fillId="0" borderId="2" xfId="2" applyNumberFormat="1" applyFont="1" applyBorder="1" applyAlignment="1">
      <alignment horizontal="center" vertical="center"/>
    </xf>
    <xf numFmtId="165" fontId="14" fillId="0" borderId="1" xfId="2" applyNumberFormat="1" applyFont="1" applyBorder="1"/>
    <xf numFmtId="165" fontId="13" fillId="0" borderId="1" xfId="2" applyNumberFormat="1" applyFont="1" applyBorder="1"/>
    <xf numFmtId="165" fontId="13" fillId="0" borderId="0" xfId="2" applyNumberFormat="1" applyFont="1"/>
    <xf numFmtId="0" fontId="15" fillId="0" borderId="1" xfId="0" applyFont="1" applyBorder="1" applyAlignment="1">
      <alignment horizontal="right"/>
    </xf>
    <xf numFmtId="0" fontId="15" fillId="0" borderId="1" xfId="0" applyFont="1" applyBorder="1" applyAlignment="1">
      <alignment wrapText="1"/>
    </xf>
    <xf numFmtId="165" fontId="15" fillId="0" borderId="1" xfId="2" applyNumberFormat="1" applyFont="1" applyBorder="1"/>
    <xf numFmtId="165" fontId="18" fillId="0" borderId="1" xfId="2" applyNumberFormat="1" applyFont="1" applyBorder="1"/>
    <xf numFmtId="165" fontId="15" fillId="0" borderId="0" xfId="2" applyNumberFormat="1" applyFont="1"/>
    <xf numFmtId="0" fontId="15" fillId="0" borderId="0" xfId="0" applyFont="1"/>
    <xf numFmtId="0" fontId="15" fillId="0" borderId="0" xfId="0" applyFont="1"/>
    <xf numFmtId="0" fontId="4" fillId="0" borderId="0" xfId="0" applyFont="1" applyAlignment="1">
      <alignment horizontal="center"/>
    </xf>
    <xf numFmtId="165" fontId="3" fillId="0" borderId="0" xfId="2" applyNumberFormat="1" applyFont="1"/>
    <xf numFmtId="165" fontId="4" fillId="0" borderId="1" xfId="2" applyNumberFormat="1" applyFont="1" applyBorder="1" applyAlignment="1">
      <alignment vertical="top" wrapText="1"/>
    </xf>
    <xf numFmtId="165" fontId="4" fillId="0" borderId="1" xfId="2" applyNumberFormat="1" applyFont="1" applyBorder="1" applyAlignment="1">
      <alignment horizontal="justify" vertical="top" wrapText="1"/>
    </xf>
    <xf numFmtId="165" fontId="4" fillId="0" borderId="1" xfId="2" applyNumberFormat="1" applyFont="1" applyBorder="1" applyAlignment="1">
      <alignment horizontal="center" vertical="top" wrapText="1"/>
    </xf>
    <xf numFmtId="165" fontId="0" fillId="0" borderId="0" xfId="2" applyNumberFormat="1" applyFont="1"/>
    <xf numFmtId="0" fontId="3" fillId="0" borderId="1" xfId="0" applyFont="1" applyBorder="1" applyAlignment="1">
      <alignment wrapText="1"/>
    </xf>
    <xf numFmtId="165" fontId="20" fillId="0" borderId="1" xfId="2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3" fillId="0" borderId="1" xfId="0" applyFont="1" applyBorder="1"/>
    <xf numFmtId="0" fontId="21" fillId="0" borderId="0" xfId="0" applyFont="1"/>
    <xf numFmtId="0" fontId="3" fillId="0" borderId="1" xfId="0" applyFont="1" applyBorder="1" applyAlignment="1">
      <alignment horizontal="justify" vertical="top" wrapText="1"/>
    </xf>
    <xf numFmtId="165" fontId="3" fillId="0" borderId="1" xfId="2" applyNumberFormat="1" applyFont="1" applyBorder="1" applyAlignment="1">
      <alignment vertical="top" wrapText="1"/>
    </xf>
    <xf numFmtId="0" fontId="9" fillId="0" borderId="1" xfId="0" applyFont="1" applyBorder="1"/>
    <xf numFmtId="165" fontId="3" fillId="0" borderId="1" xfId="2" applyNumberFormat="1" applyFont="1" applyBorder="1" applyAlignment="1">
      <alignment horizontal="justify" vertical="top" wrapText="1"/>
    </xf>
    <xf numFmtId="165" fontId="3" fillId="0" borderId="1" xfId="2" applyNumberFormat="1" applyFont="1" applyBorder="1" applyAlignment="1">
      <alignment horizontal="center" vertical="top" wrapText="1"/>
    </xf>
    <xf numFmtId="165" fontId="3" fillId="0" borderId="1" xfId="0" applyNumberFormat="1" applyFont="1" applyBorder="1"/>
    <xf numFmtId="165" fontId="4" fillId="0" borderId="1" xfId="0" applyNumberFormat="1" applyFont="1" applyBorder="1"/>
    <xf numFmtId="165" fontId="15" fillId="0" borderId="1" xfId="0" applyNumberFormat="1" applyFont="1" applyBorder="1"/>
    <xf numFmtId="166" fontId="15" fillId="0" borderId="1" xfId="0" applyNumberFormat="1" applyFont="1" applyBorder="1"/>
    <xf numFmtId="166" fontId="3" fillId="0" borderId="1" xfId="0" applyNumberFormat="1" applyFont="1" applyBorder="1"/>
    <xf numFmtId="9" fontId="4" fillId="0" borderId="1" xfId="0" applyNumberFormat="1" applyFont="1" applyBorder="1"/>
    <xf numFmtId="0" fontId="13" fillId="0" borderId="8" xfId="0" applyFont="1" applyBorder="1"/>
    <xf numFmtId="0" fontId="7" fillId="0" borderId="0" xfId="0" applyFont="1" applyBorder="1" applyAlignment="1"/>
    <xf numFmtId="0" fontId="8" fillId="0" borderId="0" xfId="0" applyFont="1" applyAlignment="1"/>
    <xf numFmtId="0" fontId="15" fillId="0" borderId="0" xfId="0" applyFont="1" applyAlignment="1"/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165" fontId="9" fillId="0" borderId="0" xfId="0" applyNumberFormat="1" applyFont="1"/>
    <xf numFmtId="0" fontId="15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3" fillId="0" borderId="1" xfId="0" applyFont="1" applyBorder="1"/>
    <xf numFmtId="166" fontId="0" fillId="0" borderId="0" xfId="0" applyNumberFormat="1"/>
    <xf numFmtId="167" fontId="0" fillId="0" borderId="0" xfId="2" applyNumberFormat="1" applyFont="1"/>
    <xf numFmtId="168" fontId="4" fillId="0" borderId="1" xfId="0" applyNumberFormat="1" applyFont="1" applyBorder="1"/>
    <xf numFmtId="168" fontId="5" fillId="0" borderId="1" xfId="0" applyNumberFormat="1" applyFont="1" applyBorder="1"/>
    <xf numFmtId="168" fontId="3" fillId="0" borderId="1" xfId="0" applyNumberFormat="1" applyFont="1" applyBorder="1"/>
    <xf numFmtId="0" fontId="15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5" fontId="4" fillId="0" borderId="1" xfId="2" applyNumberFormat="1" applyFont="1" applyBorder="1"/>
    <xf numFmtId="0" fontId="4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5" fillId="0" borderId="6" xfId="0" applyFont="1" applyBorder="1" applyAlignment="1">
      <alignment horizontal="right"/>
    </xf>
    <xf numFmtId="165" fontId="3" fillId="0" borderId="2" xfId="2" applyNumberFormat="1" applyFont="1" applyBorder="1" applyAlignment="1">
      <alignment horizontal="center" vertical="center" wrapText="1"/>
    </xf>
    <xf numFmtId="165" fontId="3" fillId="0" borderId="3" xfId="2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5" fontId="3" fillId="0" borderId="1" xfId="2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6" workbookViewId="0">
      <selection sqref="A1:C23"/>
    </sheetView>
  </sheetViews>
  <sheetFormatPr defaultColWidth="9" defaultRowHeight="15" x14ac:dyDescent="0.25"/>
  <cols>
    <col min="1" max="1" width="8.28515625" style="34" customWidth="1"/>
    <col min="2" max="2" width="61.140625" style="23" customWidth="1"/>
    <col min="3" max="3" width="25.7109375" style="39" customWidth="1"/>
    <col min="4" max="16384" width="9" style="23"/>
  </cols>
  <sheetData>
    <row r="1" spans="1:7" ht="33.75" customHeight="1" x14ac:dyDescent="0.25">
      <c r="A1" s="97" t="s">
        <v>44</v>
      </c>
      <c r="B1" s="98"/>
      <c r="C1" s="98"/>
    </row>
    <row r="2" spans="1:7" s="32" customFormat="1" ht="21.75" customHeight="1" x14ac:dyDescent="0.25">
      <c r="A2" s="100" t="s">
        <v>57</v>
      </c>
      <c r="B2" s="100"/>
      <c r="C2" s="44"/>
    </row>
    <row r="3" spans="1:7" s="32" customFormat="1" ht="21" customHeight="1" x14ac:dyDescent="0.25">
      <c r="A3" s="100" t="s">
        <v>58</v>
      </c>
      <c r="B3" s="100"/>
      <c r="C3" s="44"/>
    </row>
    <row r="4" spans="1:7" ht="23.25" customHeight="1" x14ac:dyDescent="0.25">
      <c r="A4" s="99" t="s">
        <v>127</v>
      </c>
      <c r="B4" s="99"/>
      <c r="C4" s="99"/>
    </row>
    <row r="5" spans="1:7" s="25" customFormat="1" ht="22.5" customHeight="1" x14ac:dyDescent="0.3">
      <c r="A5" s="101" t="s">
        <v>126</v>
      </c>
      <c r="B5" s="101"/>
      <c r="C5" s="101"/>
      <c r="D5" s="11"/>
      <c r="E5" s="11"/>
      <c r="F5" s="11"/>
      <c r="G5" s="11"/>
    </row>
    <row r="6" spans="1:7" ht="25.5" customHeight="1" x14ac:dyDescent="0.25">
      <c r="A6" s="26"/>
      <c r="B6" s="24"/>
      <c r="C6" s="35" t="s">
        <v>12</v>
      </c>
    </row>
    <row r="7" spans="1:7" s="29" customFormat="1" ht="31.5" x14ac:dyDescent="0.25">
      <c r="A7" s="27" t="s">
        <v>10</v>
      </c>
      <c r="B7" s="28" t="s">
        <v>9</v>
      </c>
      <c r="C7" s="36" t="s">
        <v>11</v>
      </c>
    </row>
    <row r="8" spans="1:7" s="32" customFormat="1" ht="31.5" customHeight="1" x14ac:dyDescent="0.25">
      <c r="A8" s="40" t="s">
        <v>1</v>
      </c>
      <c r="B8" s="41" t="s">
        <v>26</v>
      </c>
      <c r="C8" s="42">
        <f>C9</f>
        <v>6999.9</v>
      </c>
    </row>
    <row r="9" spans="1:7" s="32" customFormat="1" ht="31.5" customHeight="1" x14ac:dyDescent="0.25">
      <c r="A9" s="40">
        <v>1</v>
      </c>
      <c r="B9" s="41" t="s">
        <v>27</v>
      </c>
      <c r="C9" s="42">
        <f>SUM(C10:C12)</f>
        <v>6999.9</v>
      </c>
    </row>
    <row r="10" spans="1:7" ht="31.5" customHeight="1" x14ac:dyDescent="0.25">
      <c r="A10" s="30" t="s">
        <v>28</v>
      </c>
      <c r="B10" s="31" t="s">
        <v>46</v>
      </c>
      <c r="C10" s="37">
        <v>1089.9000000000001</v>
      </c>
    </row>
    <row r="11" spans="1:7" ht="31.5" customHeight="1" x14ac:dyDescent="0.25">
      <c r="A11" s="30" t="s">
        <v>29</v>
      </c>
      <c r="B11" s="31" t="s">
        <v>47</v>
      </c>
      <c r="C11" s="37">
        <v>400</v>
      </c>
    </row>
    <row r="12" spans="1:7" s="32" customFormat="1" ht="31.5" customHeight="1" x14ac:dyDescent="0.25">
      <c r="A12" s="30" t="s">
        <v>49</v>
      </c>
      <c r="B12" s="31" t="s">
        <v>48</v>
      </c>
      <c r="C12" s="37">
        <v>5510</v>
      </c>
    </row>
    <row r="13" spans="1:7" s="32" customFormat="1" ht="31.5" customHeight="1" x14ac:dyDescent="0.25">
      <c r="A13" s="40">
        <v>2</v>
      </c>
      <c r="B13" s="41" t="s">
        <v>30</v>
      </c>
      <c r="C13" s="42">
        <f>SUM(C14:C16)</f>
        <v>6999.9</v>
      </c>
    </row>
    <row r="14" spans="1:7" ht="31.5" customHeight="1" x14ac:dyDescent="0.25">
      <c r="A14" s="30" t="s">
        <v>31</v>
      </c>
      <c r="B14" s="31" t="s">
        <v>50</v>
      </c>
      <c r="C14" s="37">
        <f>C10</f>
        <v>1089.9000000000001</v>
      </c>
    </row>
    <row r="15" spans="1:7" ht="31.5" customHeight="1" x14ac:dyDescent="0.25">
      <c r="A15" s="30" t="s">
        <v>32</v>
      </c>
      <c r="B15" s="31" t="s">
        <v>51</v>
      </c>
      <c r="C15" s="37">
        <f>C11</f>
        <v>400</v>
      </c>
    </row>
    <row r="16" spans="1:7" ht="31.5" customHeight="1" x14ac:dyDescent="0.25">
      <c r="A16" s="30" t="s">
        <v>38</v>
      </c>
      <c r="B16" s="31" t="s">
        <v>52</v>
      </c>
      <c r="C16" s="37">
        <f>C12</f>
        <v>5510</v>
      </c>
    </row>
    <row r="17" spans="1:4" s="32" customFormat="1" ht="31.5" customHeight="1" x14ac:dyDescent="0.25">
      <c r="A17" s="40">
        <v>3</v>
      </c>
      <c r="B17" s="41" t="s">
        <v>34</v>
      </c>
      <c r="C17" s="42">
        <v>0</v>
      </c>
    </row>
    <row r="18" spans="1:4" s="32" customFormat="1" ht="31.5" customHeight="1" x14ac:dyDescent="0.25">
      <c r="A18" s="40" t="s">
        <v>5</v>
      </c>
      <c r="B18" s="41" t="s">
        <v>37</v>
      </c>
      <c r="C18" s="43">
        <f>SUM(C19:C21)</f>
        <v>11184.804</v>
      </c>
    </row>
    <row r="19" spans="1:4" ht="31.5" customHeight="1" x14ac:dyDescent="0.25">
      <c r="A19" s="30">
        <v>1</v>
      </c>
      <c r="B19" s="31" t="s">
        <v>53</v>
      </c>
      <c r="C19" s="38">
        <v>6193.1030000000001</v>
      </c>
    </row>
    <row r="20" spans="1:4" ht="31.5" customHeight="1" x14ac:dyDescent="0.25">
      <c r="A20" s="30">
        <v>2</v>
      </c>
      <c r="B20" s="31" t="s">
        <v>110</v>
      </c>
      <c r="C20" s="38">
        <v>4980.0010000000002</v>
      </c>
    </row>
    <row r="21" spans="1:4" ht="31.5" customHeight="1" x14ac:dyDescent="0.25">
      <c r="A21" s="33">
        <v>3</v>
      </c>
      <c r="B21" s="31" t="s">
        <v>54</v>
      </c>
      <c r="C21" s="38">
        <v>11.7</v>
      </c>
      <c r="D21" s="69"/>
    </row>
    <row r="22" spans="1:4" ht="20.25" customHeight="1" x14ac:dyDescent="0.25">
      <c r="B22" s="95"/>
      <c r="C22" s="95"/>
      <c r="D22" s="70"/>
    </row>
    <row r="23" spans="1:4" ht="16.5" x14ac:dyDescent="0.25">
      <c r="B23" s="96"/>
      <c r="C23" s="96"/>
      <c r="D23" s="71"/>
    </row>
  </sheetData>
  <mergeCells count="7">
    <mergeCell ref="B22:C22"/>
    <mergeCell ref="B23:C23"/>
    <mergeCell ref="A1:C1"/>
    <mergeCell ref="A4:C4"/>
    <mergeCell ref="A2:B2"/>
    <mergeCell ref="A3:B3"/>
    <mergeCell ref="A5:C5"/>
  </mergeCells>
  <pageMargins left="0.511811023622047" right="0.118110236220472" top="0.70866141732283505" bottom="0.55118110236220497" header="0.31496062992126" footer="0.3149606299212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8"/>
  <sheetViews>
    <sheetView topLeftCell="A90" workbookViewId="0">
      <selection activeCell="A79" sqref="A79:F113"/>
    </sheetView>
  </sheetViews>
  <sheetFormatPr defaultColWidth="9" defaultRowHeight="18" x14ac:dyDescent="0.25"/>
  <cols>
    <col min="1" max="1" width="4.42578125" style="1" customWidth="1"/>
    <col min="2" max="2" width="42.140625" style="1" customWidth="1"/>
    <col min="3" max="3" width="16.28515625" style="1" customWidth="1"/>
    <col min="4" max="4" width="16" style="1" customWidth="1"/>
    <col min="5" max="5" width="12.28515625" style="1" customWidth="1"/>
    <col min="6" max="6" width="12.85546875" style="1" customWidth="1"/>
    <col min="7" max="16384" width="9" style="1"/>
  </cols>
  <sheetData>
    <row r="1" spans="1:8" ht="38.25" customHeight="1" x14ac:dyDescent="0.25">
      <c r="A1" s="112" t="s">
        <v>45</v>
      </c>
      <c r="B1" s="112"/>
      <c r="C1" s="112"/>
      <c r="D1" s="112"/>
      <c r="E1" s="112"/>
      <c r="F1" s="112"/>
      <c r="G1" s="4"/>
      <c r="H1" s="4"/>
    </row>
    <row r="2" spans="1:8" x14ac:dyDescent="0.25">
      <c r="A2" s="72" t="s">
        <v>57</v>
      </c>
      <c r="B2" s="72"/>
      <c r="C2" s="22"/>
      <c r="D2" s="4"/>
      <c r="E2" s="113"/>
      <c r="F2" s="113"/>
      <c r="G2" s="3"/>
      <c r="H2" s="3"/>
    </row>
    <row r="3" spans="1:8" x14ac:dyDescent="0.25">
      <c r="A3" s="72" t="s">
        <v>58</v>
      </c>
      <c r="B3" s="72"/>
      <c r="C3" s="22"/>
      <c r="D3" s="4"/>
      <c r="E3" s="4"/>
      <c r="F3" s="13"/>
      <c r="G3" s="3"/>
      <c r="H3" s="3"/>
    </row>
    <row r="4" spans="1:8" x14ac:dyDescent="0.25">
      <c r="A4" s="45"/>
      <c r="B4" s="45"/>
      <c r="C4" s="22"/>
      <c r="D4" s="4"/>
      <c r="E4" s="4"/>
      <c r="F4" s="22"/>
      <c r="G4" s="3"/>
      <c r="H4" s="3"/>
    </row>
    <row r="5" spans="1:8" ht="21.75" customHeight="1" x14ac:dyDescent="0.25">
      <c r="A5" s="113" t="s">
        <v>55</v>
      </c>
      <c r="B5" s="113"/>
      <c r="C5" s="113"/>
      <c r="D5" s="113"/>
      <c r="E5" s="113"/>
      <c r="F5" s="113"/>
      <c r="G5" s="3"/>
      <c r="H5" s="3"/>
    </row>
    <row r="6" spans="1:8" x14ac:dyDescent="0.25">
      <c r="A6" s="114"/>
      <c r="B6" s="114"/>
      <c r="C6" s="114"/>
      <c r="D6" s="114"/>
      <c r="E6" s="114"/>
      <c r="F6" s="114"/>
      <c r="G6" s="12"/>
      <c r="H6" s="3"/>
    </row>
    <row r="7" spans="1:8" x14ac:dyDescent="0.25">
      <c r="A7" s="14"/>
      <c r="B7" s="14"/>
      <c r="C7" s="14"/>
      <c r="D7" s="14"/>
      <c r="E7" s="115" t="s">
        <v>24</v>
      </c>
      <c r="F7" s="115"/>
      <c r="G7" s="14"/>
      <c r="H7" s="3"/>
    </row>
    <row r="8" spans="1:8" ht="21.75" customHeight="1" x14ac:dyDescent="0.25">
      <c r="A8" s="104" t="s">
        <v>10</v>
      </c>
      <c r="B8" s="106" t="s">
        <v>9</v>
      </c>
      <c r="C8" s="108" t="s">
        <v>25</v>
      </c>
      <c r="D8" s="108" t="s">
        <v>108</v>
      </c>
      <c r="E8" s="110" t="s">
        <v>21</v>
      </c>
      <c r="F8" s="111"/>
      <c r="G8" s="3"/>
      <c r="H8" s="3"/>
    </row>
    <row r="9" spans="1:8" ht="43.5" customHeight="1" x14ac:dyDescent="0.25">
      <c r="A9" s="105"/>
      <c r="B9" s="107"/>
      <c r="C9" s="109"/>
      <c r="D9" s="109"/>
      <c r="E9" s="16" t="s">
        <v>22</v>
      </c>
      <c r="F9" s="15" t="s">
        <v>23</v>
      </c>
      <c r="G9" s="3"/>
      <c r="H9" s="3"/>
    </row>
    <row r="10" spans="1:8" x14ac:dyDescent="0.25">
      <c r="A10" s="40" t="s">
        <v>1</v>
      </c>
      <c r="B10" s="41" t="s">
        <v>26</v>
      </c>
      <c r="C10" s="42">
        <f>C11</f>
        <v>3801.0149999999999</v>
      </c>
      <c r="D10" s="42">
        <f>D11</f>
        <v>5681.2940000000008</v>
      </c>
      <c r="E10" s="6"/>
      <c r="F10" s="6"/>
      <c r="G10" s="3"/>
      <c r="H10" s="3"/>
    </row>
    <row r="11" spans="1:8" ht="30.75" customHeight="1" x14ac:dyDescent="0.25">
      <c r="A11" s="40">
        <v>1</v>
      </c>
      <c r="B11" s="41" t="s">
        <v>27</v>
      </c>
      <c r="C11" s="42">
        <f>SUM(C12:C14)</f>
        <v>3801.0149999999999</v>
      </c>
      <c r="D11" s="42">
        <f>SUM(D12:D14)</f>
        <v>5681.2940000000008</v>
      </c>
      <c r="E11" s="7"/>
      <c r="F11" s="7"/>
      <c r="G11" s="3"/>
      <c r="H11" s="3"/>
    </row>
    <row r="12" spans="1:8" ht="30.75" customHeight="1" x14ac:dyDescent="0.25">
      <c r="A12" s="30" t="s">
        <v>28</v>
      </c>
      <c r="B12" s="31" t="s">
        <v>46</v>
      </c>
      <c r="C12" s="37">
        <v>990</v>
      </c>
      <c r="D12" s="37">
        <v>977.6</v>
      </c>
      <c r="E12" s="68">
        <f>D12/C12</f>
        <v>0.98747474747474751</v>
      </c>
      <c r="F12" s="68">
        <v>0.95</v>
      </c>
      <c r="G12" s="3"/>
      <c r="H12" s="3"/>
    </row>
    <row r="13" spans="1:8" ht="30.75" customHeight="1" x14ac:dyDescent="0.25">
      <c r="A13" s="30" t="s">
        <v>29</v>
      </c>
      <c r="B13" s="31" t="s">
        <v>47</v>
      </c>
      <c r="C13" s="37">
        <v>2697.3150000000001</v>
      </c>
      <c r="D13" s="37">
        <v>4572.5990000000002</v>
      </c>
      <c r="E13" s="68">
        <f>D13/C13</f>
        <v>1.695241008187772</v>
      </c>
      <c r="F13" s="68">
        <v>1.44</v>
      </c>
      <c r="G13" s="3"/>
      <c r="H13" s="3"/>
    </row>
    <row r="14" spans="1:8" ht="30.75" customHeight="1" x14ac:dyDescent="0.25">
      <c r="A14" s="30" t="s">
        <v>49</v>
      </c>
      <c r="B14" s="31" t="s">
        <v>48</v>
      </c>
      <c r="C14" s="37">
        <v>113.7</v>
      </c>
      <c r="D14" s="37">
        <v>131.095</v>
      </c>
      <c r="E14" s="68">
        <f t="shared" ref="E14:E18" si="0">D14/C14</f>
        <v>1.152990325417766</v>
      </c>
      <c r="F14" s="68">
        <v>1.1599999999999999</v>
      </c>
      <c r="G14" s="3"/>
      <c r="H14" s="3"/>
    </row>
    <row r="15" spans="1:8" ht="30.75" customHeight="1" x14ac:dyDescent="0.25">
      <c r="A15" s="40">
        <v>2</v>
      </c>
      <c r="B15" s="41" t="s">
        <v>30</v>
      </c>
      <c r="C15" s="42">
        <f>SUM(C16:C18)</f>
        <v>3801.0149999999999</v>
      </c>
      <c r="D15" s="42">
        <f>SUM(D16:D18)</f>
        <v>4295.6129999999994</v>
      </c>
      <c r="E15" s="10"/>
      <c r="F15" s="10"/>
      <c r="G15" s="5"/>
      <c r="H15" s="5"/>
    </row>
    <row r="16" spans="1:8" ht="30.75" customHeight="1" x14ac:dyDescent="0.25">
      <c r="A16" s="30" t="s">
        <v>31</v>
      </c>
      <c r="B16" s="31" t="s">
        <v>50</v>
      </c>
      <c r="C16" s="37">
        <v>990</v>
      </c>
      <c r="D16" s="37">
        <v>431.21899999999999</v>
      </c>
      <c r="E16" s="68">
        <f t="shared" si="0"/>
        <v>0.43557474747474745</v>
      </c>
      <c r="F16" s="68">
        <v>0.83</v>
      </c>
      <c r="G16" s="3"/>
      <c r="H16" s="3"/>
    </row>
    <row r="17" spans="1:8" ht="30.75" customHeight="1" x14ac:dyDescent="0.25">
      <c r="A17" s="30" t="s">
        <v>32</v>
      </c>
      <c r="B17" s="31" t="s">
        <v>51</v>
      </c>
      <c r="C17" s="37">
        <v>2697.3150000000001</v>
      </c>
      <c r="D17" s="37">
        <v>3831.8449999999998</v>
      </c>
      <c r="E17" s="68">
        <f t="shared" si="0"/>
        <v>1.4206145741227849</v>
      </c>
      <c r="F17" s="68">
        <v>1.3</v>
      </c>
      <c r="G17" s="3"/>
      <c r="H17" s="3"/>
    </row>
    <row r="18" spans="1:8" ht="30.75" customHeight="1" x14ac:dyDescent="0.25">
      <c r="A18" s="30" t="s">
        <v>38</v>
      </c>
      <c r="B18" s="31" t="s">
        <v>52</v>
      </c>
      <c r="C18" s="37">
        <v>113.7</v>
      </c>
      <c r="D18" s="37">
        <v>32.548999999999999</v>
      </c>
      <c r="E18" s="68">
        <f t="shared" si="0"/>
        <v>0.28627088830255054</v>
      </c>
      <c r="F18" s="68">
        <v>1.44</v>
      </c>
      <c r="G18" s="3"/>
      <c r="H18" s="3"/>
    </row>
    <row r="19" spans="1:8" ht="30.75" customHeight="1" x14ac:dyDescent="0.25">
      <c r="A19" s="30">
        <v>3</v>
      </c>
      <c r="B19" s="31" t="s">
        <v>34</v>
      </c>
      <c r="C19" s="37">
        <v>0</v>
      </c>
      <c r="D19" s="37">
        <v>0</v>
      </c>
      <c r="E19" s="7"/>
      <c r="F19" s="7"/>
      <c r="G19" s="3"/>
      <c r="H19" s="3"/>
    </row>
    <row r="20" spans="1:8" ht="30.75" customHeight="1" x14ac:dyDescent="0.25">
      <c r="A20" s="40" t="s">
        <v>5</v>
      </c>
      <c r="B20" s="41" t="s">
        <v>37</v>
      </c>
      <c r="C20" s="43">
        <f>C21+C22</f>
        <v>6711.4430000000002</v>
      </c>
      <c r="D20" s="43">
        <f>D21+D22</f>
        <v>6740.2929999999997</v>
      </c>
      <c r="E20" s="7"/>
      <c r="F20" s="7"/>
      <c r="G20" s="3"/>
      <c r="H20" s="3"/>
    </row>
    <row r="21" spans="1:8" ht="30.75" customHeight="1" x14ac:dyDescent="0.25">
      <c r="A21" s="30">
        <v>1</v>
      </c>
      <c r="B21" s="31" t="s">
        <v>53</v>
      </c>
      <c r="C21" s="38">
        <f>6005.64-75.264+142.143</f>
        <v>6072.5190000000002</v>
      </c>
      <c r="D21" s="38">
        <v>6101.3689999999997</v>
      </c>
      <c r="E21" s="68">
        <f>D21/C21</f>
        <v>1.0047509114421873</v>
      </c>
      <c r="F21" s="68">
        <v>1.0900000000000001</v>
      </c>
      <c r="G21" s="3"/>
      <c r="H21" s="3"/>
    </row>
    <row r="22" spans="1:8" ht="30.75" customHeight="1" x14ac:dyDescent="0.25">
      <c r="A22" s="33">
        <v>2</v>
      </c>
      <c r="B22" s="31" t="s">
        <v>54</v>
      </c>
      <c r="C22" s="38">
        <f>561.43+75.264+3.885-1.655</f>
        <v>638.92399999999998</v>
      </c>
      <c r="D22" s="38">
        <v>638.92399999999998</v>
      </c>
      <c r="E22" s="68">
        <f t="shared" ref="E22" si="1">D22/C22</f>
        <v>1</v>
      </c>
      <c r="F22" s="68">
        <v>1.72</v>
      </c>
      <c r="G22" s="3"/>
      <c r="H22" s="3"/>
    </row>
    <row r="23" spans="1:8" x14ac:dyDescent="0.25">
      <c r="D23" s="95" t="s">
        <v>109</v>
      </c>
      <c r="E23" s="95"/>
      <c r="F23" s="95"/>
    </row>
    <row r="24" spans="1:8" x14ac:dyDescent="0.25">
      <c r="D24" s="96" t="s">
        <v>41</v>
      </c>
      <c r="E24" s="96"/>
      <c r="F24" s="96"/>
    </row>
    <row r="29" spans="1:8" x14ac:dyDescent="0.25">
      <c r="D29" s="103" t="s">
        <v>111</v>
      </c>
      <c r="E29" s="103"/>
      <c r="F29" s="103"/>
    </row>
    <row r="38" spans="1:6" ht="23.25" customHeight="1" x14ac:dyDescent="0.25">
      <c r="A38" s="112" t="s">
        <v>45</v>
      </c>
      <c r="B38" s="112"/>
      <c r="C38" s="112"/>
      <c r="D38" s="112"/>
      <c r="E38" s="112"/>
      <c r="F38" s="112"/>
    </row>
    <row r="39" spans="1:6" ht="21" customHeight="1" x14ac:dyDescent="0.25">
      <c r="A39" s="72" t="s">
        <v>57</v>
      </c>
      <c r="B39" s="72"/>
      <c r="C39" s="22"/>
      <c r="D39" s="4"/>
      <c r="E39" s="113"/>
      <c r="F39" s="113"/>
    </row>
    <row r="40" spans="1:6" ht="21" customHeight="1" x14ac:dyDescent="0.25">
      <c r="A40" s="72" t="s">
        <v>58</v>
      </c>
      <c r="B40" s="72"/>
      <c r="C40" s="22"/>
      <c r="D40" s="4"/>
      <c r="E40" s="4"/>
      <c r="F40" s="22"/>
    </row>
    <row r="41" spans="1:6" x14ac:dyDescent="0.25">
      <c r="A41" s="76"/>
      <c r="B41" s="76"/>
      <c r="C41" s="22"/>
      <c r="D41" s="4"/>
      <c r="E41" s="4"/>
      <c r="F41" s="22"/>
    </row>
    <row r="42" spans="1:6" ht="21.75" customHeight="1" x14ac:dyDescent="0.25">
      <c r="A42" s="113" t="s">
        <v>116</v>
      </c>
      <c r="B42" s="113"/>
      <c r="C42" s="113"/>
      <c r="D42" s="113"/>
      <c r="E42" s="113"/>
      <c r="F42" s="113"/>
    </row>
    <row r="43" spans="1:6" x14ac:dyDescent="0.25">
      <c r="A43" s="114"/>
      <c r="B43" s="114"/>
      <c r="C43" s="114"/>
      <c r="D43" s="114"/>
      <c r="E43" s="114"/>
      <c r="F43" s="114"/>
    </row>
    <row r="44" spans="1:6" x14ac:dyDescent="0.25">
      <c r="A44" s="77"/>
      <c r="B44" s="77"/>
      <c r="C44" s="77"/>
      <c r="D44" s="77"/>
      <c r="E44" s="115" t="s">
        <v>24</v>
      </c>
      <c r="F44" s="115"/>
    </row>
    <row r="45" spans="1:6" ht="30.75" customHeight="1" x14ac:dyDescent="0.25">
      <c r="A45" s="104" t="s">
        <v>10</v>
      </c>
      <c r="B45" s="106" t="s">
        <v>9</v>
      </c>
      <c r="C45" s="108" t="s">
        <v>25</v>
      </c>
      <c r="D45" s="108" t="s">
        <v>108</v>
      </c>
      <c r="E45" s="110" t="s">
        <v>21</v>
      </c>
      <c r="F45" s="111"/>
    </row>
    <row r="46" spans="1:6" ht="42.75" customHeight="1" x14ac:dyDescent="0.25">
      <c r="A46" s="105"/>
      <c r="B46" s="107"/>
      <c r="C46" s="109"/>
      <c r="D46" s="109"/>
      <c r="E46" s="79" t="s">
        <v>22</v>
      </c>
      <c r="F46" s="15" t="s">
        <v>23</v>
      </c>
    </row>
    <row r="47" spans="1:6" ht="24" customHeight="1" x14ac:dyDescent="0.25">
      <c r="A47" s="40" t="s">
        <v>1</v>
      </c>
      <c r="B47" s="41" t="s">
        <v>26</v>
      </c>
      <c r="C47" s="42">
        <f>C48</f>
        <v>6962.4000000000005</v>
      </c>
      <c r="D47" s="42">
        <v>6982.2150000000001</v>
      </c>
      <c r="E47" s="6"/>
      <c r="F47" s="6"/>
    </row>
    <row r="48" spans="1:6" ht="24" customHeight="1" x14ac:dyDescent="0.25">
      <c r="A48" s="40">
        <v>1</v>
      </c>
      <c r="B48" s="41" t="s">
        <v>27</v>
      </c>
      <c r="C48" s="42">
        <f>SUM(C49:C51)</f>
        <v>6962.4000000000005</v>
      </c>
      <c r="D48" s="42">
        <v>6982.2150000000001</v>
      </c>
      <c r="E48" s="7"/>
      <c r="F48" s="7"/>
    </row>
    <row r="49" spans="1:6" ht="24" customHeight="1" x14ac:dyDescent="0.25">
      <c r="A49" s="30" t="s">
        <v>28</v>
      </c>
      <c r="B49" s="31" t="s">
        <v>46</v>
      </c>
      <c r="C49" s="37">
        <v>1038.5999999999999</v>
      </c>
      <c r="D49" s="37">
        <v>1033</v>
      </c>
      <c r="E49" s="68">
        <f>D49/C49</f>
        <v>0.99460812632389761</v>
      </c>
      <c r="F49" s="68">
        <v>1.05</v>
      </c>
    </row>
    <row r="50" spans="1:6" ht="24" customHeight="1" x14ac:dyDescent="0.25">
      <c r="A50" s="30" t="s">
        <v>29</v>
      </c>
      <c r="B50" s="31" t="s">
        <v>47</v>
      </c>
      <c r="C50" s="37">
        <v>5723.1</v>
      </c>
      <c r="D50" s="37">
        <v>400</v>
      </c>
      <c r="E50" s="68">
        <f>D50/C50</f>
        <v>6.9892191294927575E-2</v>
      </c>
      <c r="F50" s="68">
        <v>1.25</v>
      </c>
    </row>
    <row r="51" spans="1:6" ht="24" customHeight="1" x14ac:dyDescent="0.25">
      <c r="A51" s="30" t="s">
        <v>49</v>
      </c>
      <c r="B51" s="31" t="s">
        <v>48</v>
      </c>
      <c r="C51" s="37">
        <v>200.7</v>
      </c>
      <c r="D51" s="37">
        <f>217.96+5731.255-400</f>
        <v>5549.2150000000001</v>
      </c>
      <c r="E51" s="68">
        <f t="shared" ref="E51" si="2">D51/C51</f>
        <v>27.64930244145491</v>
      </c>
      <c r="F51" s="68">
        <v>1.66</v>
      </c>
    </row>
    <row r="52" spans="1:6" ht="24" customHeight="1" x14ac:dyDescent="0.25">
      <c r="A52" s="40">
        <v>2</v>
      </c>
      <c r="B52" s="41" t="s">
        <v>30</v>
      </c>
      <c r="C52" s="42">
        <f>SUM(C53:C55)</f>
        <v>6962.4000000000005</v>
      </c>
      <c r="D52" s="42">
        <v>5057.1440000000002</v>
      </c>
      <c r="E52" s="10"/>
      <c r="F52" s="10"/>
    </row>
    <row r="53" spans="1:6" ht="24" customHeight="1" x14ac:dyDescent="0.25">
      <c r="A53" s="30" t="s">
        <v>31</v>
      </c>
      <c r="B53" s="31" t="s">
        <v>50</v>
      </c>
      <c r="C53" s="37">
        <v>1038.5999999999999</v>
      </c>
      <c r="D53" s="37">
        <v>696.01799999999992</v>
      </c>
      <c r="E53" s="68">
        <f>D53/C53</f>
        <v>0.67015020219526278</v>
      </c>
      <c r="F53" s="68">
        <v>1.61</v>
      </c>
    </row>
    <row r="54" spans="1:6" ht="24" customHeight="1" x14ac:dyDescent="0.25">
      <c r="A54" s="30" t="s">
        <v>32</v>
      </c>
      <c r="B54" s="31" t="s">
        <v>51</v>
      </c>
      <c r="C54" s="37">
        <v>5723.1</v>
      </c>
      <c r="D54" s="37">
        <v>400</v>
      </c>
      <c r="E54" s="68">
        <f t="shared" ref="E54:E55" si="3">D54/C54</f>
        <v>6.9892191294927575E-2</v>
      </c>
      <c r="F54" s="68">
        <v>1.1200000000000001</v>
      </c>
    </row>
    <row r="55" spans="1:6" ht="24" customHeight="1" x14ac:dyDescent="0.25">
      <c r="A55" s="30" t="s">
        <v>38</v>
      </c>
      <c r="B55" s="31" t="s">
        <v>52</v>
      </c>
      <c r="C55" s="37">
        <v>200.7</v>
      </c>
      <c r="D55" s="37">
        <f>35.963+4325.163-400</f>
        <v>3961.1259999999993</v>
      </c>
      <c r="E55" s="68">
        <f t="shared" si="3"/>
        <v>19.736552067762826</v>
      </c>
      <c r="F55" s="68">
        <v>1.1000000000000001</v>
      </c>
    </row>
    <row r="56" spans="1:6" ht="24" customHeight="1" x14ac:dyDescent="0.25">
      <c r="A56" s="30">
        <v>3</v>
      </c>
      <c r="B56" s="31" t="s">
        <v>34</v>
      </c>
      <c r="C56" s="37">
        <v>0</v>
      </c>
      <c r="D56" s="37">
        <v>0</v>
      </c>
      <c r="E56" s="7"/>
      <c r="F56" s="7"/>
    </row>
    <row r="57" spans="1:6" ht="24" customHeight="1" x14ac:dyDescent="0.25">
      <c r="A57" s="40" t="s">
        <v>5</v>
      </c>
      <c r="B57" s="41" t="s">
        <v>37</v>
      </c>
      <c r="C57" s="43">
        <f>C58+C59</f>
        <v>6193.5549999999994</v>
      </c>
      <c r="D57" s="43">
        <v>6193.5549999999994</v>
      </c>
      <c r="E57" s="7"/>
      <c r="F57" s="7"/>
    </row>
    <row r="58" spans="1:6" ht="24" customHeight="1" x14ac:dyDescent="0.25">
      <c r="A58" s="30">
        <v>1</v>
      </c>
      <c r="B58" s="31" t="s">
        <v>53</v>
      </c>
      <c r="C58" s="38">
        <v>6139.0519999999997</v>
      </c>
      <c r="D58" s="38">
        <v>6139.0519999999997</v>
      </c>
      <c r="E58" s="68">
        <f>D58/C58</f>
        <v>1</v>
      </c>
      <c r="F58" s="68">
        <v>1</v>
      </c>
    </row>
    <row r="59" spans="1:6" ht="24" customHeight="1" x14ac:dyDescent="0.25">
      <c r="A59" s="33">
        <v>2</v>
      </c>
      <c r="B59" s="31" t="s">
        <v>110</v>
      </c>
      <c r="C59" s="38">
        <v>54.503</v>
      </c>
      <c r="D59" s="38">
        <v>54.503</v>
      </c>
      <c r="E59" s="68">
        <f t="shared" ref="E59:E60" si="4">D59/C59</f>
        <v>1</v>
      </c>
      <c r="F59" s="68">
        <v>0.08</v>
      </c>
    </row>
    <row r="60" spans="1:6" ht="24" customHeight="1" x14ac:dyDescent="0.25">
      <c r="A60" s="33">
        <v>3</v>
      </c>
      <c r="B60" s="31" t="s">
        <v>54</v>
      </c>
      <c r="C60" s="38">
        <v>16.02</v>
      </c>
      <c r="D60" s="38">
        <v>16.02</v>
      </c>
      <c r="E60" s="68">
        <f t="shared" si="4"/>
        <v>1</v>
      </c>
      <c r="F60" s="68"/>
    </row>
    <row r="61" spans="1:6" ht="25.5" customHeight="1" x14ac:dyDescent="0.25">
      <c r="D61" s="102" t="s">
        <v>117</v>
      </c>
      <c r="E61" s="102"/>
      <c r="F61" s="102"/>
    </row>
    <row r="62" spans="1:6" x14ac:dyDescent="0.25">
      <c r="D62" s="96" t="s">
        <v>41</v>
      </c>
      <c r="E62" s="96"/>
      <c r="F62" s="96"/>
    </row>
    <row r="67" spans="1:6" x14ac:dyDescent="0.25">
      <c r="D67" s="103" t="s">
        <v>111</v>
      </c>
      <c r="E67" s="103"/>
      <c r="F67" s="103"/>
    </row>
    <row r="79" spans="1:6" x14ac:dyDescent="0.25">
      <c r="A79" s="112" t="s">
        <v>45</v>
      </c>
      <c r="B79" s="112"/>
      <c r="C79" s="112"/>
      <c r="D79" s="112"/>
      <c r="E79" s="112"/>
      <c r="F79" s="112"/>
    </row>
    <row r="80" spans="1:6" x14ac:dyDescent="0.25">
      <c r="A80" s="72" t="s">
        <v>57</v>
      </c>
      <c r="B80" s="72"/>
      <c r="C80" s="22"/>
      <c r="D80" s="4"/>
      <c r="E80" s="113"/>
      <c r="F80" s="113"/>
    </row>
    <row r="81" spans="1:6" x14ac:dyDescent="0.25">
      <c r="A81" s="72" t="s">
        <v>58</v>
      </c>
      <c r="B81" s="72"/>
      <c r="C81" s="22"/>
      <c r="D81" s="4"/>
      <c r="E81" s="4"/>
      <c r="F81" s="22"/>
    </row>
    <row r="82" spans="1:6" x14ac:dyDescent="0.25">
      <c r="A82" s="88"/>
      <c r="B82" s="88"/>
      <c r="C82" s="22"/>
      <c r="D82" s="4"/>
      <c r="E82" s="4"/>
      <c r="F82" s="22"/>
    </row>
    <row r="83" spans="1:6" x14ac:dyDescent="0.25">
      <c r="A83" s="113" t="s">
        <v>128</v>
      </c>
      <c r="B83" s="113"/>
      <c r="C83" s="113"/>
      <c r="D83" s="113"/>
      <c r="E83" s="113"/>
      <c r="F83" s="113"/>
    </row>
    <row r="84" spans="1:6" x14ac:dyDescent="0.25">
      <c r="A84" s="114"/>
      <c r="B84" s="114"/>
      <c r="C84" s="114"/>
      <c r="D84" s="114"/>
      <c r="E84" s="114"/>
      <c r="F84" s="114"/>
    </row>
    <row r="85" spans="1:6" x14ac:dyDescent="0.25">
      <c r="A85" s="89"/>
      <c r="B85" s="89"/>
      <c r="C85" s="89"/>
      <c r="D85" s="89"/>
      <c r="E85" s="115" t="s">
        <v>24</v>
      </c>
      <c r="F85" s="115"/>
    </row>
    <row r="86" spans="1:6" x14ac:dyDescent="0.25">
      <c r="A86" s="104" t="s">
        <v>10</v>
      </c>
      <c r="B86" s="106" t="s">
        <v>9</v>
      </c>
      <c r="C86" s="108" t="s">
        <v>25</v>
      </c>
      <c r="D86" s="108" t="s">
        <v>108</v>
      </c>
      <c r="E86" s="110" t="s">
        <v>21</v>
      </c>
      <c r="F86" s="111"/>
    </row>
    <row r="87" spans="1:6" ht="31.5" x14ac:dyDescent="0.25">
      <c r="A87" s="105"/>
      <c r="B87" s="107"/>
      <c r="C87" s="109"/>
      <c r="D87" s="109"/>
      <c r="E87" s="90" t="s">
        <v>22</v>
      </c>
      <c r="F87" s="15" t="s">
        <v>23</v>
      </c>
    </row>
    <row r="88" spans="1:6" ht="26.25" customHeight="1" x14ac:dyDescent="0.25">
      <c r="A88" s="40" t="s">
        <v>1</v>
      </c>
      <c r="B88" s="41" t="s">
        <v>26</v>
      </c>
      <c r="C88" s="42">
        <f>C89</f>
        <v>6999.9</v>
      </c>
      <c r="D88" s="42" t="e">
        <f>D89</f>
        <v>#REF!</v>
      </c>
      <c r="E88" s="6"/>
      <c r="F88" s="6"/>
    </row>
    <row r="89" spans="1:6" ht="26.25" customHeight="1" x14ac:dyDescent="0.25">
      <c r="A89" s="40">
        <v>1</v>
      </c>
      <c r="B89" s="41" t="s">
        <v>27</v>
      </c>
      <c r="C89" s="42">
        <f>SUM(C90:C92)</f>
        <v>6999.9</v>
      </c>
      <c r="D89" s="42" t="e">
        <f>SUM(D90:D92)</f>
        <v>#REF!</v>
      </c>
      <c r="E89" s="7"/>
      <c r="F89" s="7"/>
    </row>
    <row r="90" spans="1:6" ht="26.25" customHeight="1" x14ac:dyDescent="0.25">
      <c r="A90" s="30" t="s">
        <v>28</v>
      </c>
      <c r="B90" s="31" t="s">
        <v>46</v>
      </c>
      <c r="C90" s="37">
        <v>1089.9000000000001</v>
      </c>
      <c r="D90" s="37" t="e">
        <f>#REF!+#REF!</f>
        <v>#REF!</v>
      </c>
      <c r="E90" s="68" t="e">
        <f>D90/C90</f>
        <v>#REF!</v>
      </c>
      <c r="F90" s="68" t="e">
        <f>D90/D49</f>
        <v>#REF!</v>
      </c>
    </row>
    <row r="91" spans="1:6" ht="26.25" customHeight="1" x14ac:dyDescent="0.25">
      <c r="A91" s="30" t="s">
        <v>29</v>
      </c>
      <c r="B91" s="31" t="s">
        <v>47</v>
      </c>
      <c r="C91" s="37">
        <v>400</v>
      </c>
      <c r="D91" s="37" t="e">
        <f>#REF!+#REF!</f>
        <v>#REF!</v>
      </c>
      <c r="E91" s="68" t="e">
        <f>D91/C91</f>
        <v>#REF!</v>
      </c>
      <c r="F91" s="68" t="e">
        <f t="shared" ref="F91:F96" si="5">D91/D50</f>
        <v>#REF!</v>
      </c>
    </row>
    <row r="92" spans="1:6" ht="26.25" customHeight="1" x14ac:dyDescent="0.25">
      <c r="A92" s="30" t="s">
        <v>49</v>
      </c>
      <c r="B92" s="31" t="s">
        <v>48</v>
      </c>
      <c r="C92" s="37">
        <v>5510</v>
      </c>
      <c r="D92" s="37" t="e">
        <f>#REF!+#REF!</f>
        <v>#REF!</v>
      </c>
      <c r="E92" s="68" t="e">
        <f t="shared" ref="E92" si="6">D92/C92</f>
        <v>#REF!</v>
      </c>
      <c r="F92" s="68" t="e">
        <f t="shared" si="5"/>
        <v>#REF!</v>
      </c>
    </row>
    <row r="93" spans="1:6" ht="26.25" customHeight="1" x14ac:dyDescent="0.25">
      <c r="A93" s="40">
        <v>2</v>
      </c>
      <c r="B93" s="41" t="s">
        <v>30</v>
      </c>
      <c r="C93" s="42">
        <f>SUM(C94:C96)</f>
        <v>6999.9</v>
      </c>
      <c r="D93" s="42" t="e">
        <f>SUM(D94:D96)</f>
        <v>#REF!</v>
      </c>
      <c r="E93" s="10"/>
      <c r="F93" s="10"/>
    </row>
    <row r="94" spans="1:6" ht="26.25" customHeight="1" x14ac:dyDescent="0.25">
      <c r="A94" s="30" t="s">
        <v>31</v>
      </c>
      <c r="B94" s="31" t="s">
        <v>50</v>
      </c>
      <c r="C94" s="37">
        <f>C90</f>
        <v>1089.9000000000001</v>
      </c>
      <c r="D94" s="37" t="e">
        <f>#REF!+#REF!</f>
        <v>#REF!</v>
      </c>
      <c r="E94" s="68" t="e">
        <f>D94/C94</f>
        <v>#REF!</v>
      </c>
      <c r="F94" s="68" t="e">
        <f t="shared" si="5"/>
        <v>#REF!</v>
      </c>
    </row>
    <row r="95" spans="1:6" ht="26.25" customHeight="1" x14ac:dyDescent="0.25">
      <c r="A95" s="30" t="s">
        <v>32</v>
      </c>
      <c r="B95" s="31" t="s">
        <v>51</v>
      </c>
      <c r="C95" s="37">
        <f>C91</f>
        <v>400</v>
      </c>
      <c r="D95" s="37" t="e">
        <f>#REF!+#REF!</f>
        <v>#REF!</v>
      </c>
      <c r="E95" s="68" t="e">
        <f t="shared" ref="E95:E96" si="7">D95/C95</f>
        <v>#REF!</v>
      </c>
      <c r="F95" s="68" t="e">
        <f t="shared" si="5"/>
        <v>#REF!</v>
      </c>
    </row>
    <row r="96" spans="1:6" ht="26.25" customHeight="1" x14ac:dyDescent="0.25">
      <c r="A96" s="30" t="s">
        <v>38</v>
      </c>
      <c r="B96" s="31" t="s">
        <v>52</v>
      </c>
      <c r="C96" s="37">
        <f>C92</f>
        <v>5510</v>
      </c>
      <c r="D96" s="37" t="e">
        <f>#REF!+#REF!</f>
        <v>#REF!</v>
      </c>
      <c r="E96" s="68" t="e">
        <f t="shared" si="7"/>
        <v>#REF!</v>
      </c>
      <c r="F96" s="68" t="e">
        <f t="shared" si="5"/>
        <v>#REF!</v>
      </c>
    </row>
    <row r="97" spans="1:6" ht="26.25" customHeight="1" x14ac:dyDescent="0.25">
      <c r="A97" s="30">
        <v>3</v>
      </c>
      <c r="B97" s="31" t="s">
        <v>34</v>
      </c>
      <c r="C97" s="42">
        <v>0</v>
      </c>
      <c r="D97" s="37" t="e">
        <f>#REF!+#REF!</f>
        <v>#REF!</v>
      </c>
      <c r="E97" s="7"/>
      <c r="F97" s="7"/>
    </row>
    <row r="98" spans="1:6" ht="26.25" customHeight="1" x14ac:dyDescent="0.25">
      <c r="A98" s="40" t="s">
        <v>5</v>
      </c>
      <c r="B98" s="41" t="s">
        <v>37</v>
      </c>
      <c r="C98" s="43">
        <f>SUM(C99:C101)</f>
        <v>12113.872200000002</v>
      </c>
      <c r="D98" s="43" t="e">
        <f>D99+D100</f>
        <v>#REF!</v>
      </c>
      <c r="E98" s="7"/>
      <c r="F98" s="7"/>
    </row>
    <row r="99" spans="1:6" ht="26.25" customHeight="1" x14ac:dyDescent="0.25">
      <c r="A99" s="30">
        <v>1</v>
      </c>
      <c r="B99" s="31" t="s">
        <v>53</v>
      </c>
      <c r="C99" s="38">
        <f>6193.103-9.971+484.3882</f>
        <v>6667.5202000000008</v>
      </c>
      <c r="D99" s="37" t="e">
        <f>#REF!+#REF!</f>
        <v>#REF!</v>
      </c>
      <c r="E99" s="68" t="e">
        <f>D99/C99</f>
        <v>#REF!</v>
      </c>
      <c r="F99" s="68" t="e">
        <f t="shared" ref="F99:F101" si="8">D99/D58</f>
        <v>#REF!</v>
      </c>
    </row>
    <row r="100" spans="1:6" ht="26.25" customHeight="1" x14ac:dyDescent="0.25">
      <c r="A100" s="33">
        <v>2</v>
      </c>
      <c r="B100" s="31" t="s">
        <v>110</v>
      </c>
      <c r="C100" s="38">
        <v>4980.0010000000002</v>
      </c>
      <c r="D100" s="37" t="e">
        <f>#REF!+#REF!</f>
        <v>#REF!</v>
      </c>
      <c r="E100" s="68" t="e">
        <f t="shared" ref="E100:E101" si="9">D100/C100</f>
        <v>#REF!</v>
      </c>
      <c r="F100" s="68" t="e">
        <f t="shared" si="8"/>
        <v>#REF!</v>
      </c>
    </row>
    <row r="101" spans="1:6" ht="26.25" customHeight="1" x14ac:dyDescent="0.25">
      <c r="A101" s="33">
        <v>3</v>
      </c>
      <c r="B101" s="31" t="s">
        <v>54</v>
      </c>
      <c r="C101" s="38">
        <f>11.7+9.971+239.08+205.6</f>
        <v>466.351</v>
      </c>
      <c r="D101" s="37" t="e">
        <f>#REF!+#REF!</f>
        <v>#REF!</v>
      </c>
      <c r="E101" s="68" t="e">
        <f t="shared" si="9"/>
        <v>#REF!</v>
      </c>
      <c r="F101" s="68" t="e">
        <f t="shared" si="8"/>
        <v>#REF!</v>
      </c>
    </row>
    <row r="102" spans="1:6" ht="22.5" customHeight="1" x14ac:dyDescent="0.25">
      <c r="D102" s="102" t="s">
        <v>129</v>
      </c>
      <c r="E102" s="102"/>
      <c r="F102" s="102"/>
    </row>
    <row r="103" spans="1:6" x14ac:dyDescent="0.25">
      <c r="D103" s="96" t="s">
        <v>41</v>
      </c>
      <c r="E103" s="96"/>
      <c r="F103" s="96"/>
    </row>
    <row r="108" spans="1:6" x14ac:dyDescent="0.25">
      <c r="D108" s="103" t="s">
        <v>111</v>
      </c>
      <c r="E108" s="103"/>
      <c r="F108" s="103"/>
    </row>
  </sheetData>
  <mergeCells count="39">
    <mergeCell ref="D102:F102"/>
    <mergeCell ref="D103:F103"/>
    <mergeCell ref="D108:F108"/>
    <mergeCell ref="A86:A87"/>
    <mergeCell ref="B86:B87"/>
    <mergeCell ref="C86:C87"/>
    <mergeCell ref="D86:D87"/>
    <mergeCell ref="E86:F86"/>
    <mergeCell ref="A79:F79"/>
    <mergeCell ref="E80:F80"/>
    <mergeCell ref="A83:F83"/>
    <mergeCell ref="A84:F84"/>
    <mergeCell ref="E85:F85"/>
    <mergeCell ref="D29:F29"/>
    <mergeCell ref="A1:F1"/>
    <mergeCell ref="E2:F2"/>
    <mergeCell ref="A5:F5"/>
    <mergeCell ref="D23:F23"/>
    <mergeCell ref="D24:F24"/>
    <mergeCell ref="A6:F6"/>
    <mergeCell ref="E7:F7"/>
    <mergeCell ref="A8:A9"/>
    <mergeCell ref="B8:B9"/>
    <mergeCell ref="C8:C9"/>
    <mergeCell ref="D8:D9"/>
    <mergeCell ref="E8:F8"/>
    <mergeCell ref="A38:F38"/>
    <mergeCell ref="E39:F39"/>
    <mergeCell ref="A42:F42"/>
    <mergeCell ref="A43:F43"/>
    <mergeCell ref="E44:F44"/>
    <mergeCell ref="D61:F61"/>
    <mergeCell ref="D62:F62"/>
    <mergeCell ref="D67:F67"/>
    <mergeCell ref="A45:A46"/>
    <mergeCell ref="B45:B46"/>
    <mergeCell ref="C45:C46"/>
    <mergeCell ref="D45:D46"/>
    <mergeCell ref="E45:F45"/>
  </mergeCells>
  <pageMargins left="0.511811023622047" right="0.31496062992126" top="0.55118110236220497" bottom="0.39370078740157499" header="0.31496062992126" footer="0.31496062992126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topLeftCell="A155" workbookViewId="0">
      <selection activeCell="O168" sqref="O167:O168"/>
    </sheetView>
  </sheetViews>
  <sheetFormatPr defaultRowHeight="15" x14ac:dyDescent="0.25"/>
  <cols>
    <col min="1" max="1" width="7.28515625" bestFit="1" customWidth="1"/>
    <col min="2" max="2" width="41.28515625" customWidth="1"/>
    <col min="3" max="3" width="14.140625" style="52" customWidth="1"/>
    <col min="4" max="4" width="10.140625" customWidth="1"/>
    <col min="5" max="5" width="11.5703125" bestFit="1" customWidth="1"/>
    <col min="6" max="6" width="11.140625" customWidth="1"/>
    <col min="7" max="7" width="14.28515625" customWidth="1"/>
    <col min="8" max="8" width="16.85546875" bestFit="1" customWidth="1"/>
  </cols>
  <sheetData>
    <row r="1" spans="1:8" ht="32.25" customHeight="1" x14ac:dyDescent="0.25">
      <c r="A1" s="112" t="s">
        <v>42</v>
      </c>
      <c r="B1" s="112"/>
      <c r="C1" s="112"/>
      <c r="D1" s="112"/>
      <c r="E1" s="112"/>
      <c r="F1" s="112"/>
      <c r="G1" s="112"/>
    </row>
    <row r="2" spans="1:8" ht="15.75" x14ac:dyDescent="0.25">
      <c r="A2" s="72" t="s">
        <v>57</v>
      </c>
      <c r="B2" s="72"/>
      <c r="C2" s="48"/>
      <c r="D2" s="2"/>
      <c r="E2" s="3"/>
      <c r="F2" s="3"/>
    </row>
    <row r="3" spans="1:8" ht="15.75" x14ac:dyDescent="0.25">
      <c r="A3" s="100" t="s">
        <v>58</v>
      </c>
      <c r="B3" s="100"/>
      <c r="C3" s="48"/>
      <c r="D3" s="2"/>
      <c r="E3" s="3"/>
      <c r="F3" s="3"/>
    </row>
    <row r="4" spans="1:8" ht="18" customHeight="1" x14ac:dyDescent="0.25">
      <c r="A4" s="113" t="s">
        <v>56</v>
      </c>
      <c r="B4" s="113"/>
      <c r="C4" s="113"/>
      <c r="D4" s="113"/>
      <c r="E4" s="113"/>
      <c r="F4" s="113"/>
      <c r="G4" s="113"/>
    </row>
    <row r="5" spans="1:8" s="1" customFormat="1" ht="18" x14ac:dyDescent="0.25">
      <c r="A5" s="101" t="s">
        <v>112</v>
      </c>
      <c r="B5" s="101"/>
      <c r="C5" s="101"/>
      <c r="D5" s="101"/>
      <c r="E5" s="101"/>
      <c r="F5" s="101"/>
      <c r="G5" s="101"/>
      <c r="H5" s="3"/>
    </row>
    <row r="6" spans="1:8" ht="15.75" x14ac:dyDescent="0.25">
      <c r="A6" s="114"/>
      <c r="B6" s="114"/>
      <c r="C6" s="114"/>
      <c r="D6" s="114"/>
      <c r="E6" s="114"/>
      <c r="F6" s="114"/>
      <c r="G6" s="114"/>
    </row>
    <row r="7" spans="1:8" ht="15.75" x14ac:dyDescent="0.25">
      <c r="A7" s="3"/>
      <c r="B7" s="3"/>
      <c r="C7" s="117" t="s">
        <v>20</v>
      </c>
      <c r="D7" s="117"/>
      <c r="E7" s="117"/>
      <c r="F7" s="117"/>
      <c r="G7" s="117"/>
      <c r="H7" s="11"/>
    </row>
    <row r="8" spans="1:8" s="20" customFormat="1" ht="23.25" customHeight="1" x14ac:dyDescent="0.25">
      <c r="A8" s="123" t="s">
        <v>19</v>
      </c>
      <c r="B8" s="124" t="s">
        <v>9</v>
      </c>
      <c r="C8" s="125" t="s">
        <v>14</v>
      </c>
      <c r="D8" s="123" t="s">
        <v>13</v>
      </c>
      <c r="E8" s="126" t="s">
        <v>16</v>
      </c>
      <c r="F8" s="126"/>
      <c r="G8" s="126"/>
      <c r="H8" s="19"/>
    </row>
    <row r="9" spans="1:8" s="20" customFormat="1" ht="87" customHeight="1" x14ac:dyDescent="0.25">
      <c r="A9" s="124"/>
      <c r="B9" s="124"/>
      <c r="C9" s="125"/>
      <c r="D9" s="123"/>
      <c r="E9" s="18" t="s">
        <v>43</v>
      </c>
      <c r="F9" s="18" t="s">
        <v>17</v>
      </c>
      <c r="G9" s="18" t="s">
        <v>18</v>
      </c>
    </row>
    <row r="10" spans="1:8" s="57" customFormat="1" ht="18" x14ac:dyDescent="0.25">
      <c r="A10" s="73" t="s">
        <v>1</v>
      </c>
      <c r="B10" s="53" t="s">
        <v>8</v>
      </c>
      <c r="C10" s="54"/>
      <c r="D10" s="55"/>
      <c r="E10" s="55"/>
      <c r="F10" s="55"/>
      <c r="G10" s="56"/>
      <c r="H10" s="22"/>
    </row>
    <row r="11" spans="1:8" s="57" customFormat="1" ht="18" x14ac:dyDescent="0.25">
      <c r="A11" s="73" t="s">
        <v>0</v>
      </c>
      <c r="B11" s="53" t="s">
        <v>2</v>
      </c>
      <c r="C11" s="54">
        <f>SUM(C12:C14)</f>
        <v>5681.294191</v>
      </c>
      <c r="D11" s="55"/>
      <c r="E11" s="55"/>
      <c r="F11" s="55"/>
      <c r="G11" s="56"/>
      <c r="H11" s="22"/>
    </row>
    <row r="12" spans="1:8" s="1" customFormat="1" ht="18" x14ac:dyDescent="0.25">
      <c r="A12" s="8">
        <v>1</v>
      </c>
      <c r="B12" s="17" t="s">
        <v>27</v>
      </c>
      <c r="C12" s="49">
        <v>977.6</v>
      </c>
      <c r="D12" s="7"/>
      <c r="E12" s="7"/>
      <c r="F12" s="7"/>
      <c r="G12" s="7"/>
      <c r="H12" s="3"/>
    </row>
    <row r="13" spans="1:8" ht="15.75" x14ac:dyDescent="0.25">
      <c r="A13" s="8">
        <v>2</v>
      </c>
      <c r="B13" s="9" t="s">
        <v>3</v>
      </c>
      <c r="C13" s="49">
        <v>131.095191</v>
      </c>
      <c r="D13" s="7"/>
      <c r="E13" s="7"/>
      <c r="F13" s="7"/>
      <c r="G13" s="21"/>
    </row>
    <row r="14" spans="1:8" ht="15.75" x14ac:dyDescent="0.25">
      <c r="A14" s="8">
        <v>3</v>
      </c>
      <c r="B14" s="9" t="s">
        <v>4</v>
      </c>
      <c r="C14" s="49">
        <v>4572.5990000000002</v>
      </c>
      <c r="D14" s="7"/>
      <c r="E14" s="7"/>
      <c r="F14" s="7"/>
      <c r="G14" s="21"/>
    </row>
    <row r="15" spans="1:8" s="20" customFormat="1" ht="15.75" x14ac:dyDescent="0.25">
      <c r="A15" s="73" t="s">
        <v>7</v>
      </c>
      <c r="B15" s="58" t="s">
        <v>39</v>
      </c>
      <c r="C15" s="59">
        <f>C16+C30+C47</f>
        <v>5503.5130289999988</v>
      </c>
      <c r="D15" s="56"/>
      <c r="E15" s="56"/>
      <c r="F15" s="56"/>
      <c r="G15" s="60"/>
      <c r="H15" s="75"/>
    </row>
    <row r="16" spans="1:8" s="57" customFormat="1" ht="18" x14ac:dyDescent="0.25">
      <c r="A16" s="73">
        <v>1</v>
      </c>
      <c r="B16" s="53" t="s">
        <v>30</v>
      </c>
      <c r="C16" s="61">
        <f>C17+C23+C27</f>
        <v>977.87703600000009</v>
      </c>
      <c r="D16" s="56"/>
      <c r="E16" s="63">
        <f>C17</f>
        <v>869.88548100000003</v>
      </c>
      <c r="F16" s="65">
        <f>C25</f>
        <v>6.1418499999999998</v>
      </c>
      <c r="G16" s="63">
        <f>C29</f>
        <v>83.643709000000001</v>
      </c>
      <c r="H16" s="22"/>
    </row>
    <row r="17" spans="1:8" s="1" customFormat="1" ht="18" x14ac:dyDescent="0.25">
      <c r="A17" s="8" t="s">
        <v>28</v>
      </c>
      <c r="B17" s="17" t="s">
        <v>59</v>
      </c>
      <c r="C17" s="50">
        <f>SUM(C18:C22)</f>
        <v>869.88548100000003</v>
      </c>
      <c r="D17" s="7"/>
      <c r="E17" s="7"/>
      <c r="F17" s="7"/>
      <c r="G17" s="7"/>
      <c r="H17" s="3"/>
    </row>
    <row r="18" spans="1:8" s="1" customFormat="1" ht="18" x14ac:dyDescent="0.25">
      <c r="A18" s="8" t="s">
        <v>61</v>
      </c>
      <c r="B18" s="17" t="s">
        <v>62</v>
      </c>
      <c r="C18" s="50">
        <v>271.96065299999998</v>
      </c>
      <c r="D18" s="7"/>
      <c r="E18" s="7"/>
      <c r="F18" s="7"/>
      <c r="G18" s="7"/>
      <c r="H18" s="3"/>
    </row>
    <row r="19" spans="1:8" s="1" customFormat="1" ht="31.5" x14ac:dyDescent="0.25">
      <c r="A19" s="8" t="s">
        <v>63</v>
      </c>
      <c r="B19" s="17" t="s">
        <v>64</v>
      </c>
      <c r="C19" s="50">
        <v>13.904999999999999</v>
      </c>
      <c r="D19" s="7"/>
      <c r="E19" s="7"/>
      <c r="F19" s="7"/>
      <c r="G19" s="7"/>
      <c r="H19" s="3"/>
    </row>
    <row r="20" spans="1:8" s="1" customFormat="1" ht="18" x14ac:dyDescent="0.25">
      <c r="A20" s="8" t="s">
        <v>65</v>
      </c>
      <c r="B20" s="17" t="s">
        <v>66</v>
      </c>
      <c r="C20" s="50">
        <v>54.860854000000003</v>
      </c>
      <c r="D20" s="7"/>
      <c r="E20" s="7"/>
      <c r="F20" s="7"/>
      <c r="G20" s="7"/>
      <c r="H20" s="3"/>
    </row>
    <row r="21" spans="1:8" s="1" customFormat="1" ht="18" x14ac:dyDescent="0.25">
      <c r="A21" s="8" t="s">
        <v>67</v>
      </c>
      <c r="B21" s="17" t="s">
        <v>69</v>
      </c>
      <c r="C21" s="50">
        <v>66.144474000000002</v>
      </c>
      <c r="D21" s="7"/>
      <c r="E21" s="7"/>
      <c r="F21" s="7"/>
      <c r="G21" s="7"/>
      <c r="H21" s="3"/>
    </row>
    <row r="22" spans="1:8" s="1" customFormat="1" ht="18" x14ac:dyDescent="0.25">
      <c r="A22" s="8" t="s">
        <v>68</v>
      </c>
      <c r="B22" s="17" t="s">
        <v>70</v>
      </c>
      <c r="C22" s="50">
        <v>463.0145</v>
      </c>
      <c r="D22" s="7"/>
      <c r="E22" s="7"/>
      <c r="F22" s="7"/>
      <c r="G22" s="7"/>
      <c r="H22" s="3"/>
    </row>
    <row r="23" spans="1:8" s="1" customFormat="1" ht="18" x14ac:dyDescent="0.25">
      <c r="A23" s="8" t="s">
        <v>29</v>
      </c>
      <c r="B23" s="17" t="s">
        <v>60</v>
      </c>
      <c r="C23" s="50">
        <f>SUM(C24:C26)</f>
        <v>18.957846</v>
      </c>
      <c r="D23" s="7"/>
      <c r="E23" s="7"/>
      <c r="F23" s="7"/>
      <c r="G23" s="7"/>
      <c r="H23" s="3"/>
    </row>
    <row r="24" spans="1:8" s="1" customFormat="1" ht="18" x14ac:dyDescent="0.25">
      <c r="A24" s="8" t="s">
        <v>71</v>
      </c>
      <c r="B24" s="17" t="s">
        <v>73</v>
      </c>
      <c r="C24" s="50">
        <v>7.6609959999999999</v>
      </c>
      <c r="D24" s="7"/>
      <c r="E24" s="7"/>
      <c r="F24" s="7"/>
      <c r="G24" s="7"/>
      <c r="H24" s="3"/>
    </row>
    <row r="25" spans="1:8" s="1" customFormat="1" ht="47.25" x14ac:dyDescent="0.25">
      <c r="A25" s="8" t="s">
        <v>74</v>
      </c>
      <c r="B25" s="17" t="s">
        <v>75</v>
      </c>
      <c r="C25" s="50">
        <v>6.1418499999999998</v>
      </c>
      <c r="D25" s="7"/>
      <c r="E25" s="7"/>
      <c r="F25" s="74"/>
      <c r="G25" s="7"/>
      <c r="H25" s="3"/>
    </row>
    <row r="26" spans="1:8" s="1" customFormat="1" ht="18" x14ac:dyDescent="0.25">
      <c r="A26" s="8" t="s">
        <v>76</v>
      </c>
      <c r="B26" s="17" t="s">
        <v>77</v>
      </c>
      <c r="C26" s="50">
        <v>5.1550000000000002</v>
      </c>
      <c r="D26" s="7"/>
      <c r="E26" s="7"/>
      <c r="F26" s="7"/>
      <c r="G26" s="7"/>
      <c r="H26" s="3"/>
    </row>
    <row r="27" spans="1:8" s="1" customFormat="1" ht="18" x14ac:dyDescent="0.25">
      <c r="A27" s="8" t="s">
        <v>49</v>
      </c>
      <c r="B27" s="17" t="s">
        <v>78</v>
      </c>
      <c r="C27" s="50">
        <f>SUM(C28:C29)</f>
        <v>89.033709000000002</v>
      </c>
      <c r="D27" s="7"/>
      <c r="E27" s="7"/>
      <c r="F27" s="7"/>
      <c r="G27" s="7"/>
      <c r="H27" s="3"/>
    </row>
    <row r="28" spans="1:8" s="1" customFormat="1" ht="18" x14ac:dyDescent="0.25">
      <c r="A28" s="8" t="s">
        <v>79</v>
      </c>
      <c r="B28" s="17" t="s">
        <v>80</v>
      </c>
      <c r="C28" s="50">
        <v>5.39</v>
      </c>
      <c r="D28" s="7"/>
      <c r="E28" s="7"/>
      <c r="F28" s="7"/>
      <c r="G28" s="7"/>
      <c r="H28" s="3"/>
    </row>
    <row r="29" spans="1:8" s="1" customFormat="1" ht="31.5" x14ac:dyDescent="0.25">
      <c r="A29" s="8" t="s">
        <v>81</v>
      </c>
      <c r="B29" s="17" t="s">
        <v>82</v>
      </c>
      <c r="C29" s="50">
        <v>83.643709000000001</v>
      </c>
      <c r="D29" s="7"/>
      <c r="E29" s="7"/>
      <c r="F29" s="7"/>
      <c r="G29" s="7"/>
      <c r="H29" s="3"/>
    </row>
    <row r="30" spans="1:8" s="57" customFormat="1" ht="18" x14ac:dyDescent="0.25">
      <c r="A30" s="73">
        <v>2</v>
      </c>
      <c r="B30" s="53" t="s">
        <v>83</v>
      </c>
      <c r="C30" s="61">
        <f>C31+C37+C43</f>
        <v>4414.2498799999994</v>
      </c>
      <c r="D30" s="56"/>
      <c r="E30" s="56"/>
      <c r="F30" s="66">
        <f>C41+C46</f>
        <v>192.15921</v>
      </c>
      <c r="G30" s="63">
        <f>C45</f>
        <v>696.41431299999999</v>
      </c>
      <c r="H30" s="22"/>
    </row>
    <row r="31" spans="1:8" s="1" customFormat="1" ht="18" x14ac:dyDescent="0.25">
      <c r="A31" s="8" t="s">
        <v>31</v>
      </c>
      <c r="B31" s="17" t="s">
        <v>59</v>
      </c>
      <c r="C31" s="49">
        <f>SUM(C32:C36)</f>
        <v>2459.1238229999999</v>
      </c>
      <c r="D31" s="7"/>
      <c r="E31" s="7"/>
      <c r="F31" s="7"/>
      <c r="G31" s="7"/>
      <c r="H31" s="3"/>
    </row>
    <row r="32" spans="1:8" s="1" customFormat="1" ht="18" x14ac:dyDescent="0.25">
      <c r="A32" s="8" t="s">
        <v>84</v>
      </c>
      <c r="B32" s="17" t="s">
        <v>62</v>
      </c>
      <c r="C32" s="49">
        <v>1911.8856029999999</v>
      </c>
      <c r="D32" s="7"/>
      <c r="E32" s="7"/>
      <c r="F32" s="7"/>
      <c r="G32" s="7"/>
      <c r="H32" s="3"/>
    </row>
    <row r="33" spans="1:8" s="1" customFormat="1" ht="31.5" x14ac:dyDescent="0.25">
      <c r="A33" s="8" t="s">
        <v>85</v>
      </c>
      <c r="B33" s="17" t="s">
        <v>64</v>
      </c>
      <c r="C33" s="49">
        <v>403.86</v>
      </c>
      <c r="D33" s="7"/>
      <c r="E33" s="7"/>
      <c r="F33" s="7"/>
      <c r="G33" s="7"/>
      <c r="H33" s="3"/>
    </row>
    <row r="34" spans="1:8" s="1" customFormat="1" ht="18" x14ac:dyDescent="0.25">
      <c r="A34" s="8" t="s">
        <v>86</v>
      </c>
      <c r="B34" s="17" t="s">
        <v>66</v>
      </c>
      <c r="C34" s="49">
        <v>49.084969999999998</v>
      </c>
      <c r="D34" s="7"/>
      <c r="E34" s="7"/>
      <c r="F34" s="7"/>
      <c r="G34" s="7"/>
      <c r="H34" s="3"/>
    </row>
    <row r="35" spans="1:8" s="1" customFormat="1" ht="18" x14ac:dyDescent="0.25">
      <c r="A35" s="8" t="s">
        <v>87</v>
      </c>
      <c r="B35" s="17" t="s">
        <v>69</v>
      </c>
      <c r="C35" s="49">
        <v>7.825E-2</v>
      </c>
      <c r="D35" s="7"/>
      <c r="E35" s="7"/>
      <c r="F35" s="7"/>
      <c r="G35" s="7"/>
      <c r="H35" s="3"/>
    </row>
    <row r="36" spans="1:8" s="1" customFormat="1" ht="18" x14ac:dyDescent="0.25">
      <c r="A36" s="8" t="s">
        <v>88</v>
      </c>
      <c r="B36" s="17" t="s">
        <v>70</v>
      </c>
      <c r="C36" s="49">
        <v>94.215000000000003</v>
      </c>
      <c r="D36" s="7"/>
      <c r="E36" s="7"/>
      <c r="F36" s="7"/>
      <c r="G36" s="7"/>
      <c r="H36" s="3"/>
    </row>
    <row r="37" spans="1:8" s="1" customFormat="1" ht="18" x14ac:dyDescent="0.25">
      <c r="A37" s="8" t="s">
        <v>32</v>
      </c>
      <c r="B37" s="17" t="s">
        <v>60</v>
      </c>
      <c r="C37" s="49">
        <f>SUM(C38:C42)</f>
        <v>721.05181800000003</v>
      </c>
      <c r="D37" s="7"/>
      <c r="E37" s="7"/>
      <c r="F37" s="7"/>
      <c r="G37" s="7"/>
      <c r="H37" s="3"/>
    </row>
    <row r="38" spans="1:8" s="1" customFormat="1" ht="18" x14ac:dyDescent="0.25">
      <c r="A38" s="8" t="s">
        <v>92</v>
      </c>
      <c r="B38" s="17" t="s">
        <v>72</v>
      </c>
      <c r="C38" s="49">
        <v>48.205624</v>
      </c>
      <c r="D38" s="7"/>
      <c r="E38" s="7"/>
      <c r="F38" s="7"/>
      <c r="G38" s="7"/>
      <c r="H38" s="3"/>
    </row>
    <row r="39" spans="1:8" s="1" customFormat="1" ht="18" x14ac:dyDescent="0.25">
      <c r="A39" s="8" t="s">
        <v>93</v>
      </c>
      <c r="B39" s="17" t="s">
        <v>73</v>
      </c>
      <c r="C39" s="49">
        <v>37.341000000000001</v>
      </c>
      <c r="D39" s="7"/>
      <c r="E39" s="7"/>
      <c r="F39" s="7"/>
      <c r="G39" s="7"/>
      <c r="H39" s="3"/>
    </row>
    <row r="40" spans="1:8" s="1" customFormat="1" ht="18" x14ac:dyDescent="0.25">
      <c r="A40" s="8" t="s">
        <v>94</v>
      </c>
      <c r="B40" s="17" t="s">
        <v>89</v>
      </c>
      <c r="C40" s="49">
        <v>13.872021</v>
      </c>
      <c r="D40" s="7"/>
      <c r="E40" s="7"/>
      <c r="F40" s="7"/>
      <c r="G40" s="7"/>
      <c r="H40" s="3"/>
    </row>
    <row r="41" spans="1:8" s="1" customFormat="1" ht="47.25" x14ac:dyDescent="0.25">
      <c r="A41" s="8" t="s">
        <v>95</v>
      </c>
      <c r="B41" s="17" t="s">
        <v>75</v>
      </c>
      <c r="C41" s="49">
        <v>105.00111</v>
      </c>
      <c r="D41" s="7"/>
      <c r="E41" s="7"/>
      <c r="F41" s="74"/>
      <c r="G41" s="7"/>
      <c r="H41" s="3"/>
    </row>
    <row r="42" spans="1:8" s="1" customFormat="1" ht="18" x14ac:dyDescent="0.25">
      <c r="A42" s="8" t="s">
        <v>96</v>
      </c>
      <c r="B42" s="17" t="s">
        <v>77</v>
      </c>
      <c r="C42" s="49">
        <v>516.63206300000002</v>
      </c>
      <c r="D42" s="7"/>
      <c r="E42" s="7"/>
      <c r="F42" s="7"/>
      <c r="G42" s="7"/>
      <c r="H42" s="3"/>
    </row>
    <row r="43" spans="1:8" s="1" customFormat="1" ht="18" x14ac:dyDescent="0.25">
      <c r="A43" s="8" t="s">
        <v>38</v>
      </c>
      <c r="B43" s="17" t="s">
        <v>78</v>
      </c>
      <c r="C43" s="49">
        <f>SUM(C44:C46)</f>
        <v>1234.074239</v>
      </c>
      <c r="D43" s="7"/>
      <c r="E43" s="7"/>
      <c r="F43" s="7"/>
      <c r="G43" s="7"/>
      <c r="H43" s="3"/>
    </row>
    <row r="44" spans="1:8" s="1" customFormat="1" ht="18" x14ac:dyDescent="0.25">
      <c r="A44" s="8" t="s">
        <v>97</v>
      </c>
      <c r="B44" s="17" t="s">
        <v>80</v>
      </c>
      <c r="C44" s="49">
        <v>450.50182599999999</v>
      </c>
      <c r="D44" s="7"/>
      <c r="E44" s="7"/>
      <c r="F44" s="7"/>
      <c r="G44" s="7"/>
      <c r="H44" s="3"/>
    </row>
    <row r="45" spans="1:8" s="1" customFormat="1" ht="31.5" x14ac:dyDescent="0.25">
      <c r="A45" s="8" t="s">
        <v>98</v>
      </c>
      <c r="B45" s="17" t="s">
        <v>82</v>
      </c>
      <c r="C45" s="49">
        <v>696.41431299999999</v>
      </c>
      <c r="D45" s="7"/>
      <c r="E45" s="7"/>
      <c r="F45" s="7"/>
      <c r="G45" s="7"/>
      <c r="H45" s="3"/>
    </row>
    <row r="46" spans="1:8" s="1" customFormat="1" ht="31.5" x14ac:dyDescent="0.25">
      <c r="A46" s="8" t="s">
        <v>99</v>
      </c>
      <c r="B46" s="17" t="s">
        <v>90</v>
      </c>
      <c r="C46" s="49">
        <v>87.158100000000005</v>
      </c>
      <c r="D46" s="7"/>
      <c r="E46" s="7"/>
      <c r="F46" s="7"/>
      <c r="G46" s="7"/>
      <c r="H46" s="3"/>
    </row>
    <row r="47" spans="1:8" s="57" customFormat="1" ht="18" x14ac:dyDescent="0.25">
      <c r="A47" s="73">
        <v>3</v>
      </c>
      <c r="B47" s="58" t="s">
        <v>91</v>
      </c>
      <c r="C47" s="61">
        <f>SUM(C48:C49)</f>
        <v>111.38611299999999</v>
      </c>
      <c r="D47" s="56"/>
      <c r="E47" s="56"/>
      <c r="F47" s="56"/>
      <c r="G47" s="63">
        <f>C49</f>
        <v>90.756309999999999</v>
      </c>
      <c r="H47" s="22"/>
    </row>
    <row r="48" spans="1:8" s="1" customFormat="1" ht="18" x14ac:dyDescent="0.25">
      <c r="A48" s="8" t="s">
        <v>35</v>
      </c>
      <c r="B48" s="17" t="s">
        <v>80</v>
      </c>
      <c r="C48" s="50">
        <v>20.629802999999999</v>
      </c>
      <c r="D48" s="7"/>
      <c r="E48" s="7"/>
      <c r="F48" s="7"/>
      <c r="G48" s="7"/>
      <c r="H48" s="3"/>
    </row>
    <row r="49" spans="1:8" s="1" customFormat="1" ht="31.5" x14ac:dyDescent="0.25">
      <c r="A49" s="8" t="s">
        <v>36</v>
      </c>
      <c r="B49" s="17" t="s">
        <v>82</v>
      </c>
      <c r="C49" s="50">
        <v>90.756309999999999</v>
      </c>
      <c r="D49" s="7"/>
      <c r="E49" s="7"/>
      <c r="F49" s="7"/>
      <c r="G49" s="7"/>
      <c r="H49" s="3"/>
    </row>
    <row r="50" spans="1:8" s="20" customFormat="1" ht="15.75" x14ac:dyDescent="0.25">
      <c r="A50" s="73" t="s">
        <v>40</v>
      </c>
      <c r="B50" s="58" t="s">
        <v>6</v>
      </c>
      <c r="C50" s="59"/>
      <c r="D50" s="56"/>
      <c r="E50" s="56"/>
      <c r="F50" s="56"/>
      <c r="G50" s="60"/>
    </row>
    <row r="51" spans="1:8" s="57" customFormat="1" ht="18" x14ac:dyDescent="0.25">
      <c r="A51" s="73" t="s">
        <v>5</v>
      </c>
      <c r="B51" s="53" t="s">
        <v>15</v>
      </c>
      <c r="C51" s="62">
        <f>C52+C69</f>
        <v>6740.2925249999998</v>
      </c>
      <c r="D51" s="56"/>
      <c r="E51" s="56"/>
      <c r="F51" s="56"/>
      <c r="G51" s="56"/>
      <c r="H51" s="22"/>
    </row>
    <row r="52" spans="1:8" s="57" customFormat="1" ht="18" x14ac:dyDescent="0.25">
      <c r="A52" s="73">
        <v>1</v>
      </c>
      <c r="B52" s="53" t="s">
        <v>33</v>
      </c>
      <c r="C52" s="62">
        <f>C53+C59+C67</f>
        <v>6101.3685249999999</v>
      </c>
      <c r="D52" s="56"/>
      <c r="E52" s="63">
        <f>C53</f>
        <v>5454.1647919999996</v>
      </c>
      <c r="F52" s="67">
        <f>C65+C68</f>
        <v>503.14634100000001</v>
      </c>
      <c r="G52" s="63">
        <f>C68</f>
        <v>476.51977900000003</v>
      </c>
      <c r="H52" s="22"/>
    </row>
    <row r="53" spans="1:8" s="1" customFormat="1" ht="18" x14ac:dyDescent="0.25">
      <c r="A53" s="8" t="s">
        <v>28</v>
      </c>
      <c r="B53" s="17" t="s">
        <v>59</v>
      </c>
      <c r="C53" s="51">
        <f>SUM(C54:C58)</f>
        <v>5454.1647919999996</v>
      </c>
      <c r="D53" s="7"/>
      <c r="E53" s="64"/>
      <c r="F53" s="7"/>
      <c r="G53" s="7"/>
      <c r="H53" s="3"/>
    </row>
    <row r="54" spans="1:8" s="1" customFormat="1" ht="18" x14ac:dyDescent="0.25">
      <c r="A54" s="8" t="s">
        <v>61</v>
      </c>
      <c r="B54" s="17" t="s">
        <v>62</v>
      </c>
      <c r="C54" s="51">
        <v>2868.4319519999999</v>
      </c>
      <c r="D54" s="7"/>
      <c r="E54" s="7"/>
      <c r="F54" s="7"/>
      <c r="G54" s="7"/>
      <c r="H54" s="3"/>
    </row>
    <row r="55" spans="1:8" s="1" customFormat="1" ht="31.5" x14ac:dyDescent="0.25">
      <c r="A55" s="8" t="s">
        <v>63</v>
      </c>
      <c r="B55" s="17" t="s">
        <v>64</v>
      </c>
      <c r="C55" s="51">
        <v>18.135000000000002</v>
      </c>
      <c r="D55" s="7"/>
      <c r="E55" s="7"/>
      <c r="F55" s="7"/>
      <c r="G55" s="7"/>
      <c r="H55" s="3"/>
    </row>
    <row r="56" spans="1:8" s="1" customFormat="1" ht="18" x14ac:dyDescent="0.25">
      <c r="A56" s="8" t="s">
        <v>65</v>
      </c>
      <c r="B56" s="17" t="s">
        <v>66</v>
      </c>
      <c r="C56" s="51">
        <v>1563.4092499999999</v>
      </c>
      <c r="D56" s="7"/>
      <c r="E56" s="7"/>
      <c r="F56" s="7"/>
      <c r="G56" s="7"/>
      <c r="H56" s="3"/>
    </row>
    <row r="57" spans="1:8" s="1" customFormat="1" ht="18" x14ac:dyDescent="0.25">
      <c r="A57" s="8" t="s">
        <v>67</v>
      </c>
      <c r="B57" s="17" t="s">
        <v>69</v>
      </c>
      <c r="C57" s="51">
        <v>823.84019000000001</v>
      </c>
      <c r="D57" s="7"/>
      <c r="E57" s="7"/>
      <c r="F57" s="7"/>
      <c r="G57" s="7"/>
      <c r="H57" s="3"/>
    </row>
    <row r="58" spans="1:8" s="1" customFormat="1" ht="18" x14ac:dyDescent="0.25">
      <c r="A58" s="8" t="s">
        <v>68</v>
      </c>
      <c r="B58" s="17" t="s">
        <v>70</v>
      </c>
      <c r="C58" s="51">
        <v>180.3484</v>
      </c>
      <c r="D58" s="7"/>
      <c r="E58" s="7"/>
      <c r="F58" s="7"/>
      <c r="G58" s="7"/>
      <c r="H58" s="3"/>
    </row>
    <row r="59" spans="1:8" s="1" customFormat="1" ht="18" x14ac:dyDescent="0.25">
      <c r="A59" s="8" t="s">
        <v>29</v>
      </c>
      <c r="B59" s="17" t="s">
        <v>60</v>
      </c>
      <c r="C59" s="51">
        <f>SUM(C60:C66)</f>
        <v>170.68395400000003</v>
      </c>
      <c r="D59" s="7"/>
      <c r="E59" s="7"/>
      <c r="F59" s="7"/>
      <c r="G59" s="7"/>
      <c r="H59" s="3"/>
    </row>
    <row r="60" spans="1:8" s="1" customFormat="1" ht="18" x14ac:dyDescent="0.25">
      <c r="A60" s="8" t="s">
        <v>71</v>
      </c>
      <c r="B60" s="17" t="s">
        <v>72</v>
      </c>
      <c r="C60" s="51">
        <v>40.043114000000003</v>
      </c>
      <c r="D60" s="7"/>
      <c r="E60" s="7"/>
      <c r="F60" s="7"/>
      <c r="G60" s="7"/>
      <c r="H60" s="3"/>
    </row>
    <row r="61" spans="1:8" s="1" customFormat="1" ht="18" x14ac:dyDescent="0.25">
      <c r="A61" s="8" t="s">
        <v>74</v>
      </c>
      <c r="B61" s="17" t="s">
        <v>73</v>
      </c>
      <c r="C61" s="51">
        <v>36.411372</v>
      </c>
      <c r="D61" s="7"/>
      <c r="E61" s="7"/>
      <c r="F61" s="7"/>
      <c r="G61" s="7"/>
      <c r="H61" s="3"/>
    </row>
    <row r="62" spans="1:8" s="1" customFormat="1" ht="18" x14ac:dyDescent="0.25">
      <c r="A62" s="8" t="s">
        <v>76</v>
      </c>
      <c r="B62" s="17" t="s">
        <v>89</v>
      </c>
      <c r="C62" s="51">
        <v>17.091031000000001</v>
      </c>
      <c r="D62" s="7"/>
      <c r="E62" s="7"/>
      <c r="F62" s="7"/>
      <c r="G62" s="7"/>
      <c r="H62" s="3"/>
    </row>
    <row r="63" spans="1:8" s="1" customFormat="1" ht="18" x14ac:dyDescent="0.25">
      <c r="A63" s="8" t="s">
        <v>100</v>
      </c>
      <c r="B63" s="17" t="s">
        <v>101</v>
      </c>
      <c r="C63" s="51">
        <v>19.2</v>
      </c>
      <c r="D63" s="7"/>
      <c r="E63" s="7"/>
      <c r="F63" s="7"/>
      <c r="G63" s="7"/>
      <c r="H63" s="3"/>
    </row>
    <row r="64" spans="1:8" s="1" customFormat="1" ht="18" x14ac:dyDescent="0.25">
      <c r="A64" s="8" t="s">
        <v>102</v>
      </c>
      <c r="B64" s="17" t="s">
        <v>104</v>
      </c>
      <c r="C64" s="51">
        <v>19.8</v>
      </c>
      <c r="D64" s="7"/>
      <c r="E64" s="7"/>
      <c r="F64" s="7"/>
      <c r="G64" s="7"/>
      <c r="H64" s="3"/>
    </row>
    <row r="65" spans="1:8" s="1" customFormat="1" ht="47.25" x14ac:dyDescent="0.25">
      <c r="A65" s="8" t="s">
        <v>103</v>
      </c>
      <c r="B65" s="17" t="s">
        <v>75</v>
      </c>
      <c r="C65" s="51">
        <v>26.626562</v>
      </c>
      <c r="D65" s="7"/>
      <c r="E65" s="7"/>
      <c r="F65" s="7"/>
      <c r="G65" s="7"/>
      <c r="H65" s="3"/>
    </row>
    <row r="66" spans="1:8" s="1" customFormat="1" ht="18" x14ac:dyDescent="0.25">
      <c r="A66" s="8" t="s">
        <v>105</v>
      </c>
      <c r="B66" s="17" t="s">
        <v>77</v>
      </c>
      <c r="C66" s="51">
        <v>11.511875</v>
      </c>
      <c r="D66" s="7"/>
      <c r="E66" s="7"/>
      <c r="F66" s="7"/>
      <c r="G66" s="7"/>
      <c r="H66" s="3"/>
    </row>
    <row r="67" spans="1:8" s="1" customFormat="1" ht="18" x14ac:dyDescent="0.25">
      <c r="A67" s="8" t="s">
        <v>49</v>
      </c>
      <c r="B67" s="17" t="s">
        <v>78</v>
      </c>
      <c r="C67" s="51">
        <v>476.51977900000003</v>
      </c>
      <c r="D67" s="7"/>
      <c r="E67" s="7"/>
      <c r="F67" s="7"/>
      <c r="G67" s="7"/>
      <c r="H67" s="3"/>
    </row>
    <row r="68" spans="1:8" s="1" customFormat="1" ht="31.5" x14ac:dyDescent="0.25">
      <c r="A68" s="8"/>
      <c r="B68" s="17" t="s">
        <v>82</v>
      </c>
      <c r="C68" s="51">
        <v>476.51977900000003</v>
      </c>
      <c r="D68" s="7"/>
      <c r="E68" s="7"/>
      <c r="F68" s="7"/>
      <c r="G68" s="7"/>
      <c r="H68" s="3"/>
    </row>
    <row r="69" spans="1:8" s="57" customFormat="1" ht="18" x14ac:dyDescent="0.25">
      <c r="A69" s="73">
        <v>2</v>
      </c>
      <c r="B69" s="53" t="s">
        <v>106</v>
      </c>
      <c r="C69" s="62">
        <f>SUM(C70:C72)</f>
        <v>638.92399999999998</v>
      </c>
      <c r="D69" s="56"/>
      <c r="E69" s="56"/>
      <c r="F69" s="63">
        <f>C70+C72</f>
        <v>559.77599999999995</v>
      </c>
      <c r="G69" s="56"/>
      <c r="H69" s="22"/>
    </row>
    <row r="70" spans="1:8" s="1" customFormat="1" ht="18" x14ac:dyDescent="0.25">
      <c r="A70" s="8" t="s">
        <v>31</v>
      </c>
      <c r="B70" s="17" t="s">
        <v>107</v>
      </c>
      <c r="C70" s="51">
        <v>534.77599999999995</v>
      </c>
      <c r="D70" s="7"/>
      <c r="E70" s="7"/>
      <c r="F70" s="7"/>
      <c r="G70" s="7"/>
      <c r="H70" s="3"/>
    </row>
    <row r="71" spans="1:8" s="1" customFormat="1" ht="31.5" x14ac:dyDescent="0.25">
      <c r="A71" s="8" t="s">
        <v>32</v>
      </c>
      <c r="B71" s="17" t="s">
        <v>114</v>
      </c>
      <c r="C71" s="51">
        <v>79.147999999999996</v>
      </c>
      <c r="D71" s="7"/>
      <c r="E71" s="7"/>
      <c r="F71" s="7"/>
      <c r="G71" s="7"/>
      <c r="H71" s="3"/>
    </row>
    <row r="72" spans="1:8" s="1" customFormat="1" ht="31.5" x14ac:dyDescent="0.25">
      <c r="A72" s="8" t="s">
        <v>38</v>
      </c>
      <c r="B72" s="17" t="s">
        <v>90</v>
      </c>
      <c r="C72" s="51">
        <v>25</v>
      </c>
      <c r="D72" s="7"/>
      <c r="E72" s="7"/>
      <c r="F72" s="7"/>
      <c r="G72" s="7"/>
      <c r="H72" s="3"/>
    </row>
    <row r="73" spans="1:8" ht="16.5" x14ac:dyDescent="0.25">
      <c r="D73" s="95"/>
      <c r="E73" s="95"/>
      <c r="F73" s="95"/>
    </row>
    <row r="74" spans="1:8" ht="16.5" x14ac:dyDescent="0.25">
      <c r="D74" s="96"/>
      <c r="E74" s="96"/>
      <c r="F74" s="96"/>
    </row>
    <row r="88" spans="1:7" ht="20.25" customHeight="1" x14ac:dyDescent="0.25">
      <c r="A88" s="112" t="s">
        <v>42</v>
      </c>
      <c r="B88" s="112"/>
      <c r="C88" s="112"/>
      <c r="D88" s="112"/>
      <c r="E88" s="112"/>
      <c r="F88" s="112"/>
      <c r="G88" s="112"/>
    </row>
    <row r="89" spans="1:7" ht="18.75" customHeight="1" x14ac:dyDescent="0.25">
      <c r="A89" s="72" t="s">
        <v>57</v>
      </c>
      <c r="B89" s="72"/>
      <c r="C89" s="48"/>
      <c r="D89" s="4"/>
      <c r="E89" s="3"/>
      <c r="F89" s="3"/>
    </row>
    <row r="90" spans="1:7" ht="19.5" customHeight="1" x14ac:dyDescent="0.25">
      <c r="A90" s="100" t="s">
        <v>58</v>
      </c>
      <c r="B90" s="100"/>
      <c r="C90" s="48"/>
      <c r="D90" s="4"/>
      <c r="E90" s="3"/>
      <c r="F90" s="3"/>
    </row>
    <row r="91" spans="1:7" ht="28.5" customHeight="1" x14ac:dyDescent="0.25">
      <c r="A91" s="113" t="s">
        <v>115</v>
      </c>
      <c r="B91" s="113"/>
      <c r="C91" s="113"/>
      <c r="D91" s="113"/>
      <c r="E91" s="113"/>
      <c r="F91" s="113"/>
      <c r="G91" s="113"/>
    </row>
    <row r="92" spans="1:7" ht="21.75" customHeight="1" x14ac:dyDescent="0.25">
      <c r="A92" s="101" t="s">
        <v>121</v>
      </c>
      <c r="B92" s="101"/>
      <c r="C92" s="101"/>
      <c r="D92" s="101"/>
      <c r="E92" s="101"/>
      <c r="F92" s="101"/>
      <c r="G92" s="101"/>
    </row>
    <row r="93" spans="1:7" ht="15.75" x14ac:dyDescent="0.25">
      <c r="A93" s="114"/>
      <c r="B93" s="114"/>
      <c r="C93" s="114"/>
      <c r="D93" s="114"/>
      <c r="E93" s="114"/>
      <c r="F93" s="114"/>
      <c r="G93" s="114"/>
    </row>
    <row r="94" spans="1:7" ht="15.75" x14ac:dyDescent="0.25">
      <c r="A94" s="3"/>
      <c r="B94" s="3"/>
      <c r="C94" s="117" t="s">
        <v>20</v>
      </c>
      <c r="D94" s="117"/>
      <c r="E94" s="117"/>
      <c r="F94" s="117"/>
      <c r="G94" s="117"/>
    </row>
    <row r="95" spans="1:7" ht="29.25" customHeight="1" x14ac:dyDescent="0.25">
      <c r="A95" s="123" t="s">
        <v>19</v>
      </c>
      <c r="B95" s="124" t="s">
        <v>9</v>
      </c>
      <c r="C95" s="125" t="s">
        <v>14</v>
      </c>
      <c r="D95" s="123" t="s">
        <v>13</v>
      </c>
      <c r="E95" s="126" t="s">
        <v>16</v>
      </c>
      <c r="F95" s="126"/>
      <c r="G95" s="126"/>
    </row>
    <row r="96" spans="1:7" ht="38.25" customHeight="1" x14ac:dyDescent="0.25">
      <c r="A96" s="124"/>
      <c r="B96" s="124"/>
      <c r="C96" s="125"/>
      <c r="D96" s="123"/>
      <c r="E96" s="78" t="s">
        <v>43</v>
      </c>
      <c r="F96" s="78" t="s">
        <v>17</v>
      </c>
      <c r="G96" s="78" t="s">
        <v>18</v>
      </c>
    </row>
    <row r="97" spans="1:8" ht="15.75" x14ac:dyDescent="0.25">
      <c r="A97" s="80" t="s">
        <v>1</v>
      </c>
      <c r="B97" s="53" t="s">
        <v>8</v>
      </c>
      <c r="C97" s="54"/>
      <c r="D97" s="55"/>
      <c r="E97" s="55"/>
      <c r="F97" s="55"/>
      <c r="G97" s="56"/>
    </row>
    <row r="98" spans="1:8" ht="15.75" x14ac:dyDescent="0.25">
      <c r="A98" s="80" t="s">
        <v>0</v>
      </c>
      <c r="B98" s="53" t="s">
        <v>2</v>
      </c>
      <c r="C98" s="54">
        <f>C99+C100+C101</f>
        <v>7335.7237230000001</v>
      </c>
      <c r="D98" s="55"/>
      <c r="E98" s="55"/>
      <c r="F98" s="55"/>
      <c r="G98" s="56"/>
    </row>
    <row r="99" spans="1:8" ht="15.75" x14ac:dyDescent="0.25">
      <c r="A99" s="8">
        <v>1</v>
      </c>
      <c r="B99" s="17" t="s">
        <v>27</v>
      </c>
      <c r="C99" s="49"/>
      <c r="D99" s="7"/>
      <c r="E99" s="7"/>
      <c r="F99" s="7"/>
      <c r="G99" s="7"/>
    </row>
    <row r="100" spans="1:8" ht="15.75" x14ac:dyDescent="0.25">
      <c r="A100" s="8">
        <v>2</v>
      </c>
      <c r="B100" s="9" t="s">
        <v>3</v>
      </c>
      <c r="C100" s="49">
        <v>6951.6562750000003</v>
      </c>
      <c r="D100" s="7"/>
      <c r="E100" s="7"/>
      <c r="F100" s="7"/>
      <c r="G100" s="21"/>
    </row>
    <row r="101" spans="1:8" ht="15.75" x14ac:dyDescent="0.25">
      <c r="A101" s="8">
        <v>3</v>
      </c>
      <c r="B101" s="9" t="s">
        <v>4</v>
      </c>
      <c r="C101" s="49">
        <v>384.06744800000001</v>
      </c>
      <c r="D101" s="7"/>
      <c r="E101" s="7"/>
      <c r="F101" s="7"/>
      <c r="G101" s="21"/>
    </row>
    <row r="102" spans="1:8" ht="15.75" x14ac:dyDescent="0.25">
      <c r="A102" s="80" t="s">
        <v>7</v>
      </c>
      <c r="B102" s="58" t="s">
        <v>39</v>
      </c>
      <c r="C102" s="59">
        <f>C103+C104+C105</f>
        <v>6012.1302930000002</v>
      </c>
      <c r="D102" s="56"/>
      <c r="E102" s="56"/>
      <c r="F102" s="56"/>
      <c r="G102" s="60"/>
    </row>
    <row r="103" spans="1:8" ht="15.75" x14ac:dyDescent="0.25">
      <c r="A103" s="8">
        <v>1</v>
      </c>
      <c r="B103" s="17" t="s">
        <v>27</v>
      </c>
      <c r="C103" s="61"/>
      <c r="D103" s="56"/>
      <c r="E103" s="63"/>
      <c r="F103" s="65"/>
      <c r="G103" s="63"/>
    </row>
    <row r="104" spans="1:8" ht="15.75" x14ac:dyDescent="0.25">
      <c r="A104" s="8">
        <v>2</v>
      </c>
      <c r="B104" s="9" t="s">
        <v>91</v>
      </c>
      <c r="C104" s="50">
        <f>911.840134+4716.222711</f>
        <v>5628.0628450000004</v>
      </c>
      <c r="D104" s="7"/>
      <c r="E104" s="7"/>
      <c r="F104" s="7"/>
      <c r="G104" s="7"/>
      <c r="H104" s="83">
        <f>C98-C102</f>
        <v>1323.5934299999999</v>
      </c>
    </row>
    <row r="105" spans="1:8" ht="15.75" x14ac:dyDescent="0.25">
      <c r="A105" s="8">
        <v>3</v>
      </c>
      <c r="B105" s="9" t="s">
        <v>122</v>
      </c>
      <c r="C105" s="50">
        <v>384.06744800000001</v>
      </c>
      <c r="D105" s="7"/>
      <c r="E105" s="7"/>
      <c r="F105" s="7"/>
      <c r="G105" s="7"/>
      <c r="H105" s="84">
        <v>1969332960</v>
      </c>
    </row>
    <row r="106" spans="1:8" ht="15.75" x14ac:dyDescent="0.25">
      <c r="A106" s="8" t="s">
        <v>35</v>
      </c>
      <c r="B106" s="9" t="s">
        <v>60</v>
      </c>
      <c r="C106" s="50">
        <f>C107+C108+C109</f>
        <v>384.06744800000007</v>
      </c>
      <c r="D106" s="7"/>
      <c r="E106" s="7"/>
      <c r="F106" s="7"/>
      <c r="G106" s="7"/>
      <c r="H106" s="84"/>
    </row>
    <row r="107" spans="1:8" ht="47.25" x14ac:dyDescent="0.25">
      <c r="A107" s="8" t="s">
        <v>123</v>
      </c>
      <c r="B107" s="17" t="s">
        <v>75</v>
      </c>
      <c r="C107" s="50">
        <v>181.40644800000001</v>
      </c>
      <c r="D107" s="7"/>
      <c r="E107" s="7"/>
      <c r="F107" s="7"/>
      <c r="G107" s="7"/>
      <c r="H107" s="84"/>
    </row>
    <row r="108" spans="1:8" ht="15.75" x14ac:dyDescent="0.25">
      <c r="A108" s="8" t="s">
        <v>124</v>
      </c>
      <c r="B108" s="17" t="s">
        <v>77</v>
      </c>
      <c r="C108" s="50">
        <v>199.27500000000001</v>
      </c>
      <c r="D108" s="7"/>
      <c r="E108" s="7"/>
      <c r="F108" s="7"/>
      <c r="G108" s="7"/>
      <c r="H108" s="84"/>
    </row>
    <row r="109" spans="1:8" ht="15.75" x14ac:dyDescent="0.25">
      <c r="A109" s="8" t="s">
        <v>125</v>
      </c>
      <c r="B109" s="9" t="s">
        <v>80</v>
      </c>
      <c r="C109" s="50">
        <v>3.3860000000000001</v>
      </c>
      <c r="D109" s="7"/>
      <c r="E109" s="7"/>
      <c r="F109" s="7"/>
      <c r="G109" s="7"/>
      <c r="H109" s="84"/>
    </row>
    <row r="110" spans="1:8" ht="15.75" x14ac:dyDescent="0.25">
      <c r="A110" s="80" t="s">
        <v>40</v>
      </c>
      <c r="B110" s="58" t="s">
        <v>6</v>
      </c>
      <c r="C110" s="59"/>
      <c r="D110" s="56"/>
      <c r="E110" s="56"/>
      <c r="F110" s="56"/>
      <c r="G110" s="60"/>
      <c r="H110" s="83">
        <v>1969.33296</v>
      </c>
    </row>
    <row r="111" spans="1:8" ht="15.75" x14ac:dyDescent="0.25">
      <c r="A111" s="80" t="s">
        <v>5</v>
      </c>
      <c r="B111" s="53" t="s">
        <v>15</v>
      </c>
      <c r="C111" s="62">
        <f>C112+C127</f>
        <v>6691.2743659999996</v>
      </c>
      <c r="D111" s="56"/>
      <c r="E111" s="56"/>
      <c r="F111" s="56"/>
      <c r="G111" s="56"/>
      <c r="H111" s="83">
        <f>H110-H104</f>
        <v>645.73953000000006</v>
      </c>
    </row>
    <row r="112" spans="1:8" ht="15.75" x14ac:dyDescent="0.25">
      <c r="A112" s="80">
        <v>1</v>
      </c>
      <c r="B112" s="53" t="s">
        <v>33</v>
      </c>
      <c r="C112" s="62">
        <f>C113+C119</f>
        <v>6403.1962909999993</v>
      </c>
      <c r="D112" s="56"/>
      <c r="E112" s="63">
        <f>C113</f>
        <v>6187.4623139999994</v>
      </c>
      <c r="F112" s="67">
        <f>C125</f>
        <v>3.073</v>
      </c>
      <c r="G112" s="63"/>
    </row>
    <row r="113" spans="1:7" ht="15.75" x14ac:dyDescent="0.25">
      <c r="A113" s="8" t="s">
        <v>28</v>
      </c>
      <c r="B113" s="17" t="s">
        <v>59</v>
      </c>
      <c r="C113" s="51">
        <f>SUM(C114:C118)</f>
        <v>6187.4623139999994</v>
      </c>
      <c r="D113" s="7"/>
      <c r="E113" s="64"/>
      <c r="F113" s="7"/>
      <c r="G113" s="7"/>
    </row>
    <row r="114" spans="1:7" ht="15.75" x14ac:dyDescent="0.25">
      <c r="A114" s="8" t="s">
        <v>61</v>
      </c>
      <c r="B114" s="17" t="s">
        <v>62</v>
      </c>
      <c r="C114" s="51">
        <v>2977.936052</v>
      </c>
      <c r="D114" s="7"/>
      <c r="E114" s="7"/>
      <c r="F114" s="7"/>
      <c r="G114" s="7"/>
    </row>
    <row r="115" spans="1:7" ht="31.5" x14ac:dyDescent="0.25">
      <c r="A115" s="8" t="s">
        <v>63</v>
      </c>
      <c r="B115" s="17" t="s">
        <v>64</v>
      </c>
      <c r="C115" s="51">
        <v>121.49919</v>
      </c>
      <c r="D115" s="7"/>
      <c r="E115" s="7"/>
      <c r="F115" s="7"/>
      <c r="G115" s="7"/>
    </row>
    <row r="116" spans="1:7" ht="15.75" x14ac:dyDescent="0.25">
      <c r="A116" s="8" t="s">
        <v>65</v>
      </c>
      <c r="B116" s="17" t="s">
        <v>66</v>
      </c>
      <c r="C116" s="51">
        <v>1607.6191679999999</v>
      </c>
      <c r="D116" s="7"/>
      <c r="E116" s="7"/>
      <c r="F116" s="7"/>
      <c r="G116" s="7"/>
    </row>
    <row r="117" spans="1:7" ht="15.75" x14ac:dyDescent="0.25">
      <c r="A117" s="8" t="s">
        <v>67</v>
      </c>
      <c r="B117" s="17" t="s">
        <v>69</v>
      </c>
      <c r="C117" s="51">
        <v>871.03031499999997</v>
      </c>
      <c r="D117" s="7"/>
      <c r="E117" s="7"/>
      <c r="F117" s="7"/>
      <c r="G117" s="7"/>
    </row>
    <row r="118" spans="1:7" ht="15.75" x14ac:dyDescent="0.25">
      <c r="A118" s="8" t="s">
        <v>68</v>
      </c>
      <c r="B118" s="17" t="s">
        <v>70</v>
      </c>
      <c r="C118" s="51">
        <v>609.37758899999994</v>
      </c>
      <c r="D118" s="7"/>
      <c r="E118" s="7"/>
      <c r="F118" s="7"/>
      <c r="G118" s="7"/>
    </row>
    <row r="119" spans="1:7" ht="15.75" x14ac:dyDescent="0.25">
      <c r="A119" s="8" t="s">
        <v>29</v>
      </c>
      <c r="B119" s="17" t="s">
        <v>60</v>
      </c>
      <c r="C119" s="51">
        <f>SUM(C120:C126)</f>
        <v>215.73397700000001</v>
      </c>
      <c r="D119" s="7"/>
      <c r="E119" s="7"/>
      <c r="F119" s="7"/>
      <c r="G119" s="7"/>
    </row>
    <row r="120" spans="1:7" ht="15.75" x14ac:dyDescent="0.25">
      <c r="A120" s="8" t="s">
        <v>71</v>
      </c>
      <c r="B120" s="17" t="s">
        <v>72</v>
      </c>
      <c r="C120" s="51">
        <v>84.549464</v>
      </c>
      <c r="D120" s="7"/>
      <c r="E120" s="7"/>
      <c r="F120" s="7"/>
      <c r="G120" s="7"/>
    </row>
    <row r="121" spans="1:7" ht="15.75" x14ac:dyDescent="0.25">
      <c r="A121" s="8" t="s">
        <v>74</v>
      </c>
      <c r="B121" s="17" t="s">
        <v>73</v>
      </c>
      <c r="C121" s="51">
        <v>50.029933999999997</v>
      </c>
      <c r="D121" s="7"/>
      <c r="E121" s="7"/>
      <c r="F121" s="7"/>
      <c r="G121" s="7"/>
    </row>
    <row r="122" spans="1:7" ht="15.75" x14ac:dyDescent="0.25">
      <c r="A122" s="8" t="s">
        <v>76</v>
      </c>
      <c r="B122" s="17" t="s">
        <v>89</v>
      </c>
      <c r="C122" s="51">
        <v>23.146749</v>
      </c>
      <c r="D122" s="7"/>
      <c r="E122" s="7"/>
      <c r="F122" s="7"/>
      <c r="G122" s="7"/>
    </row>
    <row r="123" spans="1:7" ht="15.75" x14ac:dyDescent="0.25">
      <c r="A123" s="8" t="s">
        <v>100</v>
      </c>
      <c r="B123" s="17" t="s">
        <v>101</v>
      </c>
      <c r="C123" s="51">
        <v>24</v>
      </c>
      <c r="D123" s="7"/>
      <c r="E123" s="7"/>
      <c r="F123" s="7"/>
      <c r="G123" s="7"/>
    </row>
    <row r="124" spans="1:7" ht="15.75" x14ac:dyDescent="0.25">
      <c r="A124" s="8" t="s">
        <v>102</v>
      </c>
      <c r="B124" s="17" t="s">
        <v>104</v>
      </c>
      <c r="C124" s="51">
        <v>4.8</v>
      </c>
      <c r="D124" s="7"/>
      <c r="E124" s="7"/>
      <c r="F124" s="7"/>
      <c r="G124" s="7"/>
    </row>
    <row r="125" spans="1:7" ht="47.25" x14ac:dyDescent="0.25">
      <c r="A125" s="8" t="s">
        <v>103</v>
      </c>
      <c r="B125" s="17" t="s">
        <v>75</v>
      </c>
      <c r="C125" s="51">
        <v>3.073</v>
      </c>
      <c r="D125" s="7"/>
      <c r="E125" s="7"/>
      <c r="F125" s="7"/>
      <c r="G125" s="7"/>
    </row>
    <row r="126" spans="1:7" ht="15.75" x14ac:dyDescent="0.25">
      <c r="A126" s="8" t="s">
        <v>105</v>
      </c>
      <c r="B126" s="17" t="s">
        <v>77</v>
      </c>
      <c r="C126" s="51">
        <v>26.134830000000001</v>
      </c>
      <c r="D126" s="7"/>
      <c r="E126" s="7"/>
      <c r="F126" s="7"/>
      <c r="G126" s="7"/>
    </row>
    <row r="127" spans="1:7" ht="15.75" x14ac:dyDescent="0.25">
      <c r="A127" s="80">
        <v>2</v>
      </c>
      <c r="B127" s="53" t="s">
        <v>106</v>
      </c>
      <c r="C127" s="62">
        <f>SUM(C128:C131)</f>
        <v>288.07807500000001</v>
      </c>
      <c r="D127" s="56"/>
      <c r="E127" s="56"/>
      <c r="F127" s="63">
        <f>C128</f>
        <v>60</v>
      </c>
      <c r="G127" s="56"/>
    </row>
    <row r="128" spans="1:7" ht="31.5" x14ac:dyDescent="0.25">
      <c r="A128" s="8" t="s">
        <v>31</v>
      </c>
      <c r="B128" s="17" t="s">
        <v>118</v>
      </c>
      <c r="C128" s="51">
        <v>60</v>
      </c>
      <c r="D128" s="7"/>
      <c r="E128" s="7"/>
      <c r="F128" s="7"/>
      <c r="G128" s="7"/>
    </row>
    <row r="129" spans="1:7" ht="19.5" customHeight="1" x14ac:dyDescent="0.25">
      <c r="A129" s="8" t="s">
        <v>32</v>
      </c>
      <c r="B129" s="17" t="s">
        <v>77</v>
      </c>
      <c r="C129" s="51">
        <v>24.675000000000001</v>
      </c>
      <c r="D129" s="7"/>
      <c r="E129" s="7"/>
      <c r="F129" s="7"/>
      <c r="G129" s="7"/>
    </row>
    <row r="130" spans="1:7" ht="15.75" x14ac:dyDescent="0.25">
      <c r="A130" s="8" t="s">
        <v>38</v>
      </c>
      <c r="B130" s="17" t="s">
        <v>80</v>
      </c>
      <c r="C130" s="51">
        <v>16.02</v>
      </c>
      <c r="D130" s="7"/>
      <c r="E130" s="7"/>
      <c r="F130" s="7"/>
      <c r="G130" s="7"/>
    </row>
    <row r="131" spans="1:7" s="23" customFormat="1" ht="16.5" x14ac:dyDescent="0.25">
      <c r="A131" s="81" t="s">
        <v>119</v>
      </c>
      <c r="B131" s="82" t="s">
        <v>120</v>
      </c>
      <c r="C131" s="38">
        <v>187.38307499999999</v>
      </c>
      <c r="D131" s="116"/>
      <c r="E131" s="116"/>
      <c r="F131" s="116"/>
      <c r="G131" s="82"/>
    </row>
    <row r="132" spans="1:7" ht="16.5" x14ac:dyDescent="0.25">
      <c r="D132" s="96"/>
      <c r="E132" s="96"/>
      <c r="F132" s="96"/>
    </row>
    <row r="136" spans="1:7" ht="19.5" customHeight="1" x14ac:dyDescent="0.25">
      <c r="A136" s="112" t="s">
        <v>42</v>
      </c>
      <c r="B136" s="112"/>
      <c r="C136" s="112"/>
      <c r="D136" s="112"/>
      <c r="E136" s="112"/>
      <c r="F136" s="112"/>
      <c r="G136" s="112"/>
    </row>
    <row r="137" spans="1:7" ht="21" customHeight="1" x14ac:dyDescent="0.25">
      <c r="A137" s="72" t="s">
        <v>57</v>
      </c>
      <c r="B137" s="72"/>
      <c r="C137" s="48"/>
      <c r="D137" s="4"/>
      <c r="E137" s="3"/>
      <c r="F137" s="3"/>
    </row>
    <row r="138" spans="1:7" ht="18" customHeight="1" x14ac:dyDescent="0.25">
      <c r="A138" s="100" t="s">
        <v>58</v>
      </c>
      <c r="B138" s="100"/>
      <c r="C138" s="48"/>
      <c r="D138" s="4"/>
      <c r="E138" s="3"/>
      <c r="F138" s="3"/>
    </row>
    <row r="139" spans="1:7" ht="21.75" customHeight="1" x14ac:dyDescent="0.25">
      <c r="A139" s="113" t="s">
        <v>130</v>
      </c>
      <c r="B139" s="113"/>
      <c r="C139" s="113"/>
      <c r="D139" s="113"/>
      <c r="E139" s="113"/>
      <c r="F139" s="113"/>
      <c r="G139" s="113"/>
    </row>
    <row r="140" spans="1:7" ht="19.5" customHeight="1" x14ac:dyDescent="0.25">
      <c r="A140" s="101" t="s">
        <v>131</v>
      </c>
      <c r="B140" s="101"/>
      <c r="C140" s="101"/>
      <c r="D140" s="101"/>
      <c r="E140" s="101"/>
      <c r="F140" s="101"/>
      <c r="G140" s="101"/>
    </row>
    <row r="141" spans="1:7" ht="15.75" x14ac:dyDescent="0.25">
      <c r="A141" s="114"/>
      <c r="B141" s="114"/>
      <c r="C141" s="114"/>
      <c r="D141" s="114"/>
      <c r="E141" s="114"/>
      <c r="F141" s="114"/>
      <c r="G141" s="114"/>
    </row>
    <row r="142" spans="1:7" ht="15.75" x14ac:dyDescent="0.25">
      <c r="A142" s="3"/>
      <c r="B142" s="3"/>
      <c r="C142" s="117" t="s">
        <v>20</v>
      </c>
      <c r="D142" s="117"/>
      <c r="E142" s="117"/>
      <c r="F142" s="117"/>
      <c r="G142" s="117"/>
    </row>
    <row r="143" spans="1:7" ht="30.75" customHeight="1" x14ac:dyDescent="0.25">
      <c r="A143" s="108" t="s">
        <v>19</v>
      </c>
      <c r="B143" s="106" t="s">
        <v>9</v>
      </c>
      <c r="C143" s="118" t="s">
        <v>14</v>
      </c>
      <c r="D143" s="108" t="s">
        <v>13</v>
      </c>
      <c r="E143" s="120" t="s">
        <v>16</v>
      </c>
      <c r="F143" s="121"/>
      <c r="G143" s="122"/>
    </row>
    <row r="144" spans="1:7" ht="60.75" customHeight="1" x14ac:dyDescent="0.25">
      <c r="A144" s="109"/>
      <c r="B144" s="107"/>
      <c r="C144" s="119"/>
      <c r="D144" s="109"/>
      <c r="E144" s="91" t="s">
        <v>43</v>
      </c>
      <c r="F144" s="91" t="s">
        <v>17</v>
      </c>
      <c r="G144" s="91" t="s">
        <v>18</v>
      </c>
    </row>
    <row r="145" spans="1:7" ht="15.75" x14ac:dyDescent="0.25">
      <c r="A145" s="92" t="s">
        <v>1</v>
      </c>
      <c r="B145" s="53" t="s">
        <v>8</v>
      </c>
      <c r="C145" s="54"/>
      <c r="D145" s="55"/>
      <c r="E145" s="55"/>
      <c r="F145" s="55"/>
      <c r="G145" s="56"/>
    </row>
    <row r="146" spans="1:7" ht="15.75" x14ac:dyDescent="0.25">
      <c r="A146" s="92" t="s">
        <v>0</v>
      </c>
      <c r="B146" s="53" t="s">
        <v>2</v>
      </c>
      <c r="C146" s="54">
        <f>C147+C148+C149</f>
        <v>9175.6338859999996</v>
      </c>
      <c r="D146" s="55"/>
      <c r="E146" s="55"/>
      <c r="F146" s="55"/>
      <c r="G146" s="56"/>
    </row>
    <row r="147" spans="1:7" ht="15.75" x14ac:dyDescent="0.25">
      <c r="A147" s="8">
        <v>1</v>
      </c>
      <c r="B147" s="17" t="s">
        <v>27</v>
      </c>
      <c r="C147" s="49"/>
      <c r="D147" s="7"/>
      <c r="E147" s="7"/>
      <c r="F147" s="7"/>
      <c r="G147" s="7"/>
    </row>
    <row r="148" spans="1:7" ht="15.75" x14ac:dyDescent="0.25">
      <c r="A148" s="8">
        <v>2</v>
      </c>
      <c r="B148" s="9" t="s">
        <v>3</v>
      </c>
      <c r="C148" s="49">
        <f>7654.161886+1127.41</f>
        <v>8781.5718859999997</v>
      </c>
      <c r="D148" s="7"/>
      <c r="E148" s="7"/>
      <c r="F148" s="7"/>
      <c r="G148" s="21"/>
    </row>
    <row r="149" spans="1:7" ht="15.75" x14ac:dyDescent="0.25">
      <c r="A149" s="8">
        <v>3</v>
      </c>
      <c r="B149" s="9" t="s">
        <v>4</v>
      </c>
      <c r="C149" s="49">
        <v>394.06200000000001</v>
      </c>
      <c r="D149" s="7"/>
      <c r="E149" s="7"/>
      <c r="F149" s="7"/>
      <c r="G149" s="21"/>
    </row>
    <row r="150" spans="1:7" ht="15.75" x14ac:dyDescent="0.25">
      <c r="A150" s="92" t="s">
        <v>7</v>
      </c>
      <c r="B150" s="58" t="s">
        <v>39</v>
      </c>
      <c r="C150" s="59">
        <f>C151+C152+C153</f>
        <v>9078.9924780000001</v>
      </c>
      <c r="D150" s="56"/>
      <c r="E150" s="56"/>
      <c r="F150" s="56"/>
      <c r="G150" s="60"/>
    </row>
    <row r="151" spans="1:7" ht="15.75" x14ac:dyDescent="0.25">
      <c r="A151" s="8">
        <v>1</v>
      </c>
      <c r="B151" s="17" t="s">
        <v>27</v>
      </c>
      <c r="C151" s="61"/>
      <c r="D151" s="56"/>
      <c r="E151" s="63"/>
      <c r="F151" s="65"/>
      <c r="G151" s="63"/>
    </row>
    <row r="152" spans="1:7" ht="15.75" x14ac:dyDescent="0.25">
      <c r="A152" s="8">
        <v>2</v>
      </c>
      <c r="B152" s="9" t="s">
        <v>91</v>
      </c>
      <c r="C152" s="50">
        <f>6910.223556+1255.457+124.022932+460.28+16.228</f>
        <v>8766.2114880000008</v>
      </c>
      <c r="D152" s="7"/>
      <c r="E152" s="7"/>
      <c r="F152" s="7"/>
      <c r="G152" s="93">
        <f>1255.457128+460.28</f>
        <v>1715.737128</v>
      </c>
    </row>
    <row r="153" spans="1:7" ht="15.75" x14ac:dyDescent="0.25">
      <c r="A153" s="8">
        <v>3</v>
      </c>
      <c r="B153" s="9" t="s">
        <v>122</v>
      </c>
      <c r="C153" s="50">
        <v>312.78098999999997</v>
      </c>
      <c r="D153" s="7"/>
      <c r="E153" s="7"/>
      <c r="F153" s="7"/>
      <c r="G153" s="7"/>
    </row>
    <row r="154" spans="1:7" ht="15.75" x14ac:dyDescent="0.25">
      <c r="A154" s="8" t="s">
        <v>35</v>
      </c>
      <c r="B154" s="9" t="s">
        <v>60</v>
      </c>
      <c r="C154" s="50">
        <f>C155+C156+C157</f>
        <v>0</v>
      </c>
      <c r="D154" s="7"/>
      <c r="E154" s="7"/>
      <c r="F154" s="7"/>
      <c r="G154" s="7"/>
    </row>
    <row r="155" spans="1:7" ht="47.25" x14ac:dyDescent="0.25">
      <c r="A155" s="94" t="s">
        <v>123</v>
      </c>
      <c r="B155" s="17" t="s">
        <v>75</v>
      </c>
      <c r="C155" s="50"/>
      <c r="D155" s="7"/>
      <c r="E155" s="7"/>
      <c r="F155" s="7"/>
      <c r="G155" s="7"/>
    </row>
    <row r="156" spans="1:7" ht="15.75" x14ac:dyDescent="0.25">
      <c r="A156" s="8" t="s">
        <v>124</v>
      </c>
      <c r="B156" s="17" t="s">
        <v>77</v>
      </c>
      <c r="C156" s="50"/>
      <c r="D156" s="7"/>
      <c r="E156" s="7"/>
      <c r="F156" s="7"/>
      <c r="G156" s="7"/>
    </row>
    <row r="157" spans="1:7" ht="15.75" x14ac:dyDescent="0.25">
      <c r="A157" s="8" t="s">
        <v>125</v>
      </c>
      <c r="B157" s="9" t="s">
        <v>80</v>
      </c>
      <c r="C157" s="50"/>
      <c r="D157" s="7"/>
      <c r="E157" s="7"/>
      <c r="F157" s="7"/>
      <c r="G157" s="7"/>
    </row>
    <row r="158" spans="1:7" ht="15.75" x14ac:dyDescent="0.25">
      <c r="A158" s="92" t="s">
        <v>40</v>
      </c>
      <c r="B158" s="58" t="s">
        <v>6</v>
      </c>
      <c r="C158" s="59"/>
      <c r="D158" s="56"/>
      <c r="E158" s="56"/>
      <c r="F158" s="56"/>
      <c r="G158" s="60"/>
    </row>
    <row r="159" spans="1:7" ht="15.75" x14ac:dyDescent="0.25">
      <c r="A159" s="92" t="s">
        <v>5</v>
      </c>
      <c r="B159" s="53" t="s">
        <v>15</v>
      </c>
      <c r="C159" s="62">
        <f>C160+C175</f>
        <v>11764.474715999999</v>
      </c>
      <c r="D159" s="56"/>
      <c r="E159" s="56"/>
      <c r="F159" s="56"/>
      <c r="G159" s="56"/>
    </row>
    <row r="160" spans="1:7" ht="15.75" x14ac:dyDescent="0.25">
      <c r="A160" s="92">
        <v>1</v>
      </c>
      <c r="B160" s="53" t="s">
        <v>33</v>
      </c>
      <c r="C160" s="62">
        <f>C161+C167</f>
        <v>11302.863898</v>
      </c>
      <c r="D160" s="56"/>
      <c r="E160" s="63">
        <f>C162+C163+C164</f>
        <v>5870.8985240000002</v>
      </c>
      <c r="F160" s="67">
        <f>C173</f>
        <v>0</v>
      </c>
      <c r="G160" s="63"/>
    </row>
    <row r="161" spans="1:7" ht="15.75" x14ac:dyDescent="0.25">
      <c r="A161" s="8" t="s">
        <v>28</v>
      </c>
      <c r="B161" s="17" t="s">
        <v>59</v>
      </c>
      <c r="C161" s="51">
        <f>SUM(C162:C166)</f>
        <v>11231.512891</v>
      </c>
      <c r="D161" s="7"/>
      <c r="E161" s="64"/>
      <c r="F161" s="7"/>
      <c r="G161" s="7"/>
    </row>
    <row r="162" spans="1:7" ht="15.75" x14ac:dyDescent="0.25">
      <c r="A162" s="8" t="s">
        <v>61</v>
      </c>
      <c r="B162" s="17" t="s">
        <v>62</v>
      </c>
      <c r="C162" s="51">
        <v>3492.4622429999999</v>
      </c>
      <c r="D162" s="7"/>
      <c r="E162" s="7"/>
      <c r="F162" s="7"/>
      <c r="G162" s="7"/>
    </row>
    <row r="163" spans="1:7" ht="31.5" x14ac:dyDescent="0.25">
      <c r="A163" s="94" t="s">
        <v>63</v>
      </c>
      <c r="B163" s="17" t="s">
        <v>64</v>
      </c>
      <c r="C163" s="51">
        <v>117.9024</v>
      </c>
      <c r="D163" s="7"/>
      <c r="E163" s="7"/>
      <c r="F163" s="7"/>
      <c r="G163" s="7"/>
    </row>
    <row r="164" spans="1:7" ht="15.75" x14ac:dyDescent="0.25">
      <c r="A164" s="8" t="s">
        <v>65</v>
      </c>
      <c r="B164" s="17" t="s">
        <v>66</v>
      </c>
      <c r="C164" s="51">
        <v>2260.5338809999998</v>
      </c>
      <c r="D164" s="7"/>
      <c r="E164" s="7"/>
      <c r="F164" s="7"/>
      <c r="G164" s="7"/>
    </row>
    <row r="165" spans="1:7" ht="15.75" x14ac:dyDescent="0.25">
      <c r="A165" s="8" t="s">
        <v>67</v>
      </c>
      <c r="B165" s="17" t="s">
        <v>69</v>
      </c>
      <c r="C165" s="51">
        <v>998.00938499999995</v>
      </c>
      <c r="D165" s="7"/>
      <c r="E165" s="7"/>
      <c r="F165" s="7"/>
      <c r="G165" s="7"/>
    </row>
    <row r="166" spans="1:7" ht="15.75" x14ac:dyDescent="0.25">
      <c r="A166" s="8" t="s">
        <v>68</v>
      </c>
      <c r="B166" s="17" t="s">
        <v>70</v>
      </c>
      <c r="C166" s="51">
        <v>4362.6049819999998</v>
      </c>
      <c r="D166" s="7"/>
      <c r="E166" s="7"/>
      <c r="F166" s="7"/>
      <c r="G166" s="7"/>
    </row>
    <row r="167" spans="1:7" ht="15.75" x14ac:dyDescent="0.25">
      <c r="A167" s="8" t="s">
        <v>29</v>
      </c>
      <c r="B167" s="17" t="s">
        <v>60</v>
      </c>
      <c r="C167" s="51">
        <f>SUM(C168:C174)</f>
        <v>71.351006999999996</v>
      </c>
      <c r="D167" s="7"/>
      <c r="E167" s="7"/>
      <c r="F167" s="7"/>
      <c r="G167" s="7"/>
    </row>
    <row r="168" spans="1:7" ht="15.75" x14ac:dyDescent="0.25">
      <c r="A168" s="8" t="s">
        <v>71</v>
      </c>
      <c r="B168" s="17" t="s">
        <v>72</v>
      </c>
      <c r="C168" s="51">
        <v>16.013382</v>
      </c>
      <c r="D168" s="7"/>
      <c r="E168" s="7"/>
      <c r="F168" s="7"/>
      <c r="G168" s="7"/>
    </row>
    <row r="169" spans="1:7" ht="15.75" x14ac:dyDescent="0.25">
      <c r="A169" s="8" t="s">
        <v>74</v>
      </c>
      <c r="B169" s="17" t="s">
        <v>73</v>
      </c>
      <c r="C169" s="51">
        <v>19.520199999999999</v>
      </c>
      <c r="D169" s="7"/>
      <c r="E169" s="7"/>
      <c r="F169" s="7"/>
      <c r="G169" s="7"/>
    </row>
    <row r="170" spans="1:7" ht="15.75" x14ac:dyDescent="0.25">
      <c r="A170" s="8" t="s">
        <v>76</v>
      </c>
      <c r="B170" s="17" t="s">
        <v>89</v>
      </c>
      <c r="C170" s="51">
        <v>4.1286800000000001</v>
      </c>
      <c r="D170" s="7"/>
      <c r="E170" s="7"/>
      <c r="F170" s="7"/>
      <c r="G170" s="7"/>
    </row>
    <row r="171" spans="1:7" ht="15.75" x14ac:dyDescent="0.25">
      <c r="A171" s="8" t="s">
        <v>100</v>
      </c>
      <c r="B171" s="17" t="s">
        <v>101</v>
      </c>
      <c r="C171" s="51">
        <v>23</v>
      </c>
      <c r="D171" s="7"/>
      <c r="E171" s="7"/>
      <c r="F171" s="7"/>
      <c r="G171" s="7"/>
    </row>
    <row r="172" spans="1:7" ht="15.75" x14ac:dyDescent="0.25">
      <c r="A172" s="8" t="s">
        <v>102</v>
      </c>
      <c r="B172" s="17" t="s">
        <v>104</v>
      </c>
      <c r="C172" s="51"/>
      <c r="D172" s="7"/>
      <c r="E172" s="7"/>
      <c r="F172" s="7"/>
      <c r="G172" s="7"/>
    </row>
    <row r="173" spans="1:7" ht="47.25" x14ac:dyDescent="0.25">
      <c r="A173" s="94" t="s">
        <v>103</v>
      </c>
      <c r="B173" s="17" t="s">
        <v>75</v>
      </c>
      <c r="C173" s="51"/>
      <c r="D173" s="7"/>
      <c r="E173" s="7"/>
      <c r="F173" s="7"/>
      <c r="G173" s="7"/>
    </row>
    <row r="174" spans="1:7" ht="15.75" x14ac:dyDescent="0.25">
      <c r="A174" s="8" t="s">
        <v>105</v>
      </c>
      <c r="B174" s="17" t="s">
        <v>77</v>
      </c>
      <c r="C174" s="51">
        <v>8.6887450000000008</v>
      </c>
      <c r="D174" s="7"/>
      <c r="E174" s="7"/>
      <c r="F174" s="7"/>
      <c r="G174" s="7"/>
    </row>
    <row r="175" spans="1:7" ht="15.75" x14ac:dyDescent="0.25">
      <c r="A175" s="92">
        <v>2</v>
      </c>
      <c r="B175" s="53" t="s">
        <v>106</v>
      </c>
      <c r="C175" s="62">
        <f>SUM(C176:C179)</f>
        <v>461.61081799999999</v>
      </c>
      <c r="D175" s="56"/>
      <c r="E175" s="56"/>
      <c r="F175" s="63">
        <f>C176</f>
        <v>0</v>
      </c>
      <c r="G175" s="56"/>
    </row>
    <row r="176" spans="1:7" ht="31.5" x14ac:dyDescent="0.25">
      <c r="A176" s="8" t="s">
        <v>31</v>
      </c>
      <c r="B176" s="17" t="s">
        <v>118</v>
      </c>
      <c r="C176" s="51"/>
      <c r="D176" s="7"/>
      <c r="E176" s="7"/>
      <c r="F176" s="7"/>
      <c r="G176" s="7"/>
    </row>
    <row r="177" spans="1:7" ht="15.75" x14ac:dyDescent="0.25">
      <c r="A177" s="8" t="s">
        <v>32</v>
      </c>
      <c r="B177" s="17" t="s">
        <v>77</v>
      </c>
      <c r="C177" s="51"/>
      <c r="D177" s="7"/>
      <c r="E177" s="7"/>
      <c r="F177" s="7"/>
      <c r="G177" s="7"/>
    </row>
    <row r="178" spans="1:7" ht="15.75" x14ac:dyDescent="0.25">
      <c r="A178" s="8" t="s">
        <v>38</v>
      </c>
      <c r="B178" s="17" t="s">
        <v>80</v>
      </c>
      <c r="C178" s="51">
        <v>451.64</v>
      </c>
      <c r="D178" s="7"/>
      <c r="E178" s="7"/>
      <c r="F178" s="7"/>
      <c r="G178" s="7"/>
    </row>
    <row r="179" spans="1:7" ht="16.5" x14ac:dyDescent="0.25">
      <c r="A179" s="81" t="s">
        <v>119</v>
      </c>
      <c r="B179" s="82" t="s">
        <v>120</v>
      </c>
      <c r="C179" s="38">
        <v>9.9708179999999995</v>
      </c>
      <c r="D179" s="116"/>
      <c r="E179" s="116"/>
      <c r="F179" s="116"/>
      <c r="G179" s="82"/>
    </row>
  </sheetData>
  <mergeCells count="38">
    <mergeCell ref="D73:F73"/>
    <mergeCell ref="D74:F74"/>
    <mergeCell ref="A1:G1"/>
    <mergeCell ref="A3:B3"/>
    <mergeCell ref="A4:G4"/>
    <mergeCell ref="A6:G6"/>
    <mergeCell ref="C7:G7"/>
    <mergeCell ref="A5:G5"/>
    <mergeCell ref="D8:D9"/>
    <mergeCell ref="C8:C9"/>
    <mergeCell ref="B8:B9"/>
    <mergeCell ref="A8:A9"/>
    <mergeCell ref="E8:G8"/>
    <mergeCell ref="A88:G88"/>
    <mergeCell ref="A90:B90"/>
    <mergeCell ref="A91:G91"/>
    <mergeCell ref="A92:G92"/>
    <mergeCell ref="A93:G93"/>
    <mergeCell ref="D131:F131"/>
    <mergeCell ref="D132:F132"/>
    <mergeCell ref="C94:G94"/>
    <mergeCell ref="A95:A96"/>
    <mergeCell ref="B95:B96"/>
    <mergeCell ref="C95:C96"/>
    <mergeCell ref="D95:D96"/>
    <mergeCell ref="E95:G95"/>
    <mergeCell ref="A136:G136"/>
    <mergeCell ref="A138:B138"/>
    <mergeCell ref="A139:G139"/>
    <mergeCell ref="A140:G140"/>
    <mergeCell ref="A141:G141"/>
    <mergeCell ref="D179:F179"/>
    <mergeCell ref="C142:G142"/>
    <mergeCell ref="A143:A144"/>
    <mergeCell ref="B143:B144"/>
    <mergeCell ref="C143:C144"/>
    <mergeCell ref="D143:D144"/>
    <mergeCell ref="E143:G143"/>
  </mergeCells>
  <pageMargins left="0" right="0" top="0.35433070866141703" bottom="0.15748031496063" header="0.31496062992126" footer="0.31496062992126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workbookViewId="0">
      <selection activeCell="J17" sqref="J17"/>
    </sheetView>
  </sheetViews>
  <sheetFormatPr defaultRowHeight="15" x14ac:dyDescent="0.25"/>
  <cols>
    <col min="1" max="1" width="5.7109375" customWidth="1"/>
    <col min="2" max="2" width="44.5703125" customWidth="1"/>
    <col min="3" max="3" width="14.85546875" customWidth="1"/>
    <col min="4" max="4" width="13" customWidth="1"/>
    <col min="5" max="5" width="11.42578125" customWidth="1"/>
    <col min="6" max="6" width="10.5703125" customWidth="1"/>
  </cols>
  <sheetData>
    <row r="1" spans="1:6" ht="21.75" customHeight="1" x14ac:dyDescent="0.25">
      <c r="A1" s="112" t="s">
        <v>45</v>
      </c>
      <c r="B1" s="112"/>
      <c r="C1" s="112"/>
      <c r="D1" s="112"/>
      <c r="E1" s="112"/>
      <c r="F1" s="112"/>
    </row>
    <row r="2" spans="1:6" ht="15.75" x14ac:dyDescent="0.25">
      <c r="A2" s="100" t="s">
        <v>57</v>
      </c>
      <c r="B2" s="100"/>
      <c r="C2" s="22"/>
      <c r="D2" s="4"/>
      <c r="E2" s="113"/>
      <c r="F2" s="113"/>
    </row>
    <row r="3" spans="1:6" ht="15.75" x14ac:dyDescent="0.25">
      <c r="A3" s="100" t="s">
        <v>58</v>
      </c>
      <c r="B3" s="100"/>
      <c r="C3" s="22"/>
      <c r="D3" s="4"/>
      <c r="E3" s="4"/>
      <c r="F3" s="22"/>
    </row>
    <row r="4" spans="1:6" ht="15.75" x14ac:dyDescent="0.25">
      <c r="A4" s="46"/>
      <c r="B4" s="46"/>
      <c r="C4" s="22"/>
      <c r="D4" s="4"/>
      <c r="E4" s="4"/>
      <c r="F4" s="22"/>
    </row>
    <row r="5" spans="1:6" ht="24" customHeight="1" x14ac:dyDescent="0.25">
      <c r="A5" s="113" t="s">
        <v>132</v>
      </c>
      <c r="B5" s="113"/>
      <c r="C5" s="113"/>
      <c r="D5" s="113"/>
      <c r="E5" s="113"/>
      <c r="F5" s="113"/>
    </row>
    <row r="6" spans="1:6" ht="15.75" x14ac:dyDescent="0.25">
      <c r="A6" s="101"/>
      <c r="B6" s="101"/>
      <c r="C6" s="101"/>
      <c r="D6" s="101"/>
      <c r="E6" s="101"/>
      <c r="F6" s="101"/>
    </row>
    <row r="7" spans="1:6" ht="15.75" x14ac:dyDescent="0.25">
      <c r="A7" s="114"/>
      <c r="B7" s="114"/>
      <c r="C7" s="114"/>
      <c r="D7" s="114"/>
      <c r="E7" s="114"/>
      <c r="F7" s="114"/>
    </row>
    <row r="8" spans="1:6" ht="15.75" x14ac:dyDescent="0.25">
      <c r="A8" s="47"/>
      <c r="B8" s="47"/>
      <c r="C8" s="47"/>
      <c r="D8" s="47"/>
      <c r="E8" s="115" t="s">
        <v>24</v>
      </c>
      <c r="F8" s="115"/>
    </row>
    <row r="9" spans="1:6" ht="27.75" customHeight="1" x14ac:dyDescent="0.25">
      <c r="A9" s="104" t="s">
        <v>10</v>
      </c>
      <c r="B9" s="106" t="s">
        <v>9</v>
      </c>
      <c r="C9" s="108" t="s">
        <v>25</v>
      </c>
      <c r="D9" s="108" t="s">
        <v>113</v>
      </c>
      <c r="E9" s="110" t="s">
        <v>21</v>
      </c>
      <c r="F9" s="111"/>
    </row>
    <row r="10" spans="1:6" ht="39" customHeight="1" x14ac:dyDescent="0.25">
      <c r="A10" s="105"/>
      <c r="B10" s="107"/>
      <c r="C10" s="109"/>
      <c r="D10" s="109"/>
      <c r="E10" s="16" t="s">
        <v>22</v>
      </c>
      <c r="F10" s="15" t="s">
        <v>23</v>
      </c>
    </row>
    <row r="11" spans="1:6" ht="32.25" customHeight="1" x14ac:dyDescent="0.25">
      <c r="A11" s="40" t="s">
        <v>1</v>
      </c>
      <c r="B11" s="41" t="s">
        <v>26</v>
      </c>
      <c r="C11" s="42">
        <f>C12</f>
        <v>9508.94</v>
      </c>
      <c r="D11" s="42">
        <f>D12</f>
        <v>1372.9948080000001</v>
      </c>
      <c r="E11" s="6"/>
      <c r="F11" s="6"/>
    </row>
    <row r="12" spans="1:6" ht="29.25" customHeight="1" x14ac:dyDescent="0.25">
      <c r="A12" s="40">
        <v>1</v>
      </c>
      <c r="B12" s="41" t="s">
        <v>27</v>
      </c>
      <c r="C12" s="42">
        <f>SUM(C13:C15)</f>
        <v>9508.94</v>
      </c>
      <c r="D12" s="42">
        <f>SUM(D13:D15)</f>
        <v>1372.9948080000001</v>
      </c>
      <c r="E12" s="7"/>
      <c r="F12" s="7"/>
    </row>
    <row r="13" spans="1:6" ht="29.25" customHeight="1" x14ac:dyDescent="0.25">
      <c r="A13" s="30" t="s">
        <v>28</v>
      </c>
      <c r="B13" s="31" t="s">
        <v>46</v>
      </c>
      <c r="C13" s="37">
        <v>693.9</v>
      </c>
      <c r="D13" s="37">
        <v>96.18</v>
      </c>
      <c r="E13" s="68">
        <f>D13/C13</f>
        <v>0.13860786856895807</v>
      </c>
      <c r="F13" s="85">
        <v>2.2800000000000001E-2</v>
      </c>
    </row>
    <row r="14" spans="1:6" ht="29.25" customHeight="1" x14ac:dyDescent="0.25">
      <c r="A14" s="30" t="s">
        <v>29</v>
      </c>
      <c r="B14" s="31" t="s">
        <v>48</v>
      </c>
      <c r="C14" s="37">
        <v>8804.0400000000009</v>
      </c>
      <c r="D14" s="37">
        <v>1275.075</v>
      </c>
      <c r="E14" s="68">
        <f>D14/C14</f>
        <v>0.14482839696321234</v>
      </c>
      <c r="F14" s="85">
        <v>1.77E-2</v>
      </c>
    </row>
    <row r="15" spans="1:6" ht="29.25" customHeight="1" x14ac:dyDescent="0.25">
      <c r="A15" s="30" t="s">
        <v>49</v>
      </c>
      <c r="B15" s="31" t="s">
        <v>134</v>
      </c>
      <c r="C15" s="37">
        <v>11</v>
      </c>
      <c r="D15" s="37">
        <v>1.739808</v>
      </c>
      <c r="E15" s="68">
        <f t="shared" ref="E15:E19" si="0">D15/C15</f>
        <v>0.15816436363636363</v>
      </c>
      <c r="F15" s="85">
        <v>9.7000000000000003E-3</v>
      </c>
    </row>
    <row r="16" spans="1:6" ht="29.25" customHeight="1" x14ac:dyDescent="0.25">
      <c r="A16" s="40">
        <v>2</v>
      </c>
      <c r="B16" s="41" t="s">
        <v>30</v>
      </c>
      <c r="C16" s="42">
        <f>SUM(C17:C19)</f>
        <v>9508.94</v>
      </c>
      <c r="D16" s="42">
        <f>SUM(D17:D19)</f>
        <v>589.74321500000008</v>
      </c>
      <c r="E16" s="10"/>
      <c r="F16" s="86"/>
    </row>
    <row r="17" spans="1:6" ht="29.25" customHeight="1" x14ac:dyDescent="0.25">
      <c r="A17" s="30" t="s">
        <v>31</v>
      </c>
      <c r="B17" s="31" t="s">
        <v>50</v>
      </c>
      <c r="C17" s="37">
        <f>C13</f>
        <v>693.9</v>
      </c>
      <c r="D17" s="37">
        <v>46.382508000000001</v>
      </c>
      <c r="E17" s="68">
        <f t="shared" si="0"/>
        <v>6.684321660181583E-2</v>
      </c>
      <c r="F17" s="85">
        <v>1</v>
      </c>
    </row>
    <row r="18" spans="1:6" ht="29.25" customHeight="1" x14ac:dyDescent="0.25">
      <c r="A18" s="30" t="s">
        <v>32</v>
      </c>
      <c r="B18" s="31" t="s">
        <v>52</v>
      </c>
      <c r="C18" s="37">
        <f>C14</f>
        <v>8804.0400000000009</v>
      </c>
      <c r="D18" s="37">
        <v>542.71170700000005</v>
      </c>
      <c r="E18" s="68">
        <f t="shared" si="0"/>
        <v>6.164348492283088E-2</v>
      </c>
      <c r="F18" s="85">
        <v>0.76200000000000001</v>
      </c>
    </row>
    <row r="19" spans="1:6" ht="29.25" customHeight="1" x14ac:dyDescent="0.25">
      <c r="A19" s="30" t="s">
        <v>38</v>
      </c>
      <c r="B19" s="31" t="s">
        <v>80</v>
      </c>
      <c r="C19" s="37">
        <f>C15</f>
        <v>11</v>
      </c>
      <c r="D19" s="37">
        <v>0.64900000000000002</v>
      </c>
      <c r="E19" s="68">
        <f t="shared" si="0"/>
        <v>5.9000000000000004E-2</v>
      </c>
      <c r="F19" s="85">
        <v>0.36280000000000001</v>
      </c>
    </row>
    <row r="20" spans="1:6" s="20" customFormat="1" ht="29.25" customHeight="1" x14ac:dyDescent="0.25">
      <c r="A20" s="40">
        <v>3</v>
      </c>
      <c r="B20" s="41" t="s">
        <v>34</v>
      </c>
      <c r="C20" s="42">
        <v>0</v>
      </c>
      <c r="D20" s="42">
        <v>0</v>
      </c>
      <c r="E20" s="56"/>
      <c r="F20" s="87"/>
    </row>
    <row r="21" spans="1:6" ht="29.25" customHeight="1" x14ac:dyDescent="0.25">
      <c r="A21" s="40" t="s">
        <v>5</v>
      </c>
      <c r="B21" s="41" t="s">
        <v>37</v>
      </c>
      <c r="C21" s="43">
        <f>SUM(C22:C24)</f>
        <v>11796.056999999999</v>
      </c>
      <c r="D21" s="43">
        <f>D22+D23</f>
        <v>1822.9585769999999</v>
      </c>
      <c r="E21" s="7"/>
      <c r="F21" s="85"/>
    </row>
    <row r="22" spans="1:6" ht="29.25" customHeight="1" x14ac:dyDescent="0.25">
      <c r="A22" s="30">
        <v>1</v>
      </c>
      <c r="B22" s="31" t="s">
        <v>53</v>
      </c>
      <c r="C22" s="38">
        <v>6578.357</v>
      </c>
      <c r="D22" s="38">
        <v>1514.411611</v>
      </c>
      <c r="E22" s="68">
        <f>D22/C22</f>
        <v>0.23021122310631667</v>
      </c>
      <c r="F22" s="85">
        <v>0.96799999999999997</v>
      </c>
    </row>
    <row r="23" spans="1:6" ht="29.25" customHeight="1" x14ac:dyDescent="0.25">
      <c r="A23" s="30">
        <v>2</v>
      </c>
      <c r="B23" s="31" t="s">
        <v>110</v>
      </c>
      <c r="C23" s="38">
        <v>5212.12</v>
      </c>
      <c r="D23" s="38">
        <v>308.546966</v>
      </c>
      <c r="E23" s="68">
        <f>D23/C23</f>
        <v>5.9197978173948416E-2</v>
      </c>
      <c r="F23" s="85">
        <v>0.57999999999999996</v>
      </c>
    </row>
    <row r="24" spans="1:6" ht="29.25" customHeight="1" x14ac:dyDescent="0.25">
      <c r="A24" s="33">
        <v>3</v>
      </c>
      <c r="B24" s="31" t="s">
        <v>54</v>
      </c>
      <c r="C24" s="38">
        <v>5.58</v>
      </c>
      <c r="D24" s="38">
        <v>0</v>
      </c>
      <c r="E24" s="68"/>
      <c r="F24" s="68"/>
    </row>
    <row r="25" spans="1:6" ht="22.5" customHeight="1" x14ac:dyDescent="0.25">
      <c r="A25" s="1"/>
      <c r="B25" s="1"/>
      <c r="C25" s="1"/>
      <c r="D25" s="95" t="s">
        <v>133</v>
      </c>
      <c r="E25" s="95"/>
      <c r="F25" s="95"/>
    </row>
    <row r="26" spans="1:6" ht="22.5" customHeight="1" x14ac:dyDescent="0.25">
      <c r="A26" s="1"/>
      <c r="B26" s="1"/>
      <c r="C26" s="1"/>
      <c r="D26" s="96" t="s">
        <v>41</v>
      </c>
      <c r="E26" s="96"/>
      <c r="F26" s="96"/>
    </row>
    <row r="27" spans="1:6" ht="18" x14ac:dyDescent="0.25">
      <c r="A27" s="1"/>
      <c r="B27" s="1"/>
      <c r="C27" s="1"/>
      <c r="D27" s="1"/>
      <c r="E27" s="1"/>
      <c r="F27" s="1"/>
    </row>
    <row r="28" spans="1:6" ht="18" x14ac:dyDescent="0.25">
      <c r="D28" s="1"/>
      <c r="E28" s="1"/>
      <c r="F28" s="1"/>
    </row>
    <row r="29" spans="1:6" ht="18" x14ac:dyDescent="0.25">
      <c r="D29" s="1"/>
      <c r="E29" s="1"/>
      <c r="F29" s="1"/>
    </row>
    <row r="30" spans="1:6" ht="18" x14ac:dyDescent="0.25">
      <c r="D30" s="1"/>
      <c r="E30" s="1"/>
      <c r="F30" s="1"/>
    </row>
    <row r="31" spans="1:6" ht="18" x14ac:dyDescent="0.25">
      <c r="D31" s="103" t="s">
        <v>111</v>
      </c>
      <c r="E31" s="103"/>
      <c r="F31" s="103"/>
    </row>
  </sheetData>
  <mergeCells count="16">
    <mergeCell ref="A6:F6"/>
    <mergeCell ref="A1:F1"/>
    <mergeCell ref="A2:B2"/>
    <mergeCell ref="E2:F2"/>
    <mergeCell ref="A3:B3"/>
    <mergeCell ref="A5:F5"/>
    <mergeCell ref="D31:F31"/>
    <mergeCell ref="D25:F25"/>
    <mergeCell ref="D26:F26"/>
    <mergeCell ref="A7:F7"/>
    <mergeCell ref="E8:F8"/>
    <mergeCell ref="A9:A10"/>
    <mergeCell ref="B9:B10"/>
    <mergeCell ref="C9:C10"/>
    <mergeCell ref="D9:D10"/>
    <mergeCell ref="E9:F9"/>
  </mergeCells>
  <pageMargins left="0.2" right="0.2" top="0.5" bottom="0.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E03ED5-AE04-4236-BEE2-7BE1480BE0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9D0264D-01EB-4531-8483-8A2F83FC3E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59EE4C-9619-46D8-8FE8-306FE19C126F}">
  <ds:schemaRefs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Bieu 2</vt:lpstr>
      <vt:lpstr>Bieu 3</vt:lpstr>
      <vt:lpstr>Bieu 4</vt:lpstr>
      <vt:lpstr>quy1.2020</vt:lpstr>
      <vt:lpstr>'Bieu 2'!Print_Titles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nguyenthuthuy1</dc:creator>
  <cp:lastModifiedBy>COTHU</cp:lastModifiedBy>
  <cp:lastPrinted>2020-03-10T09:07:10Z</cp:lastPrinted>
  <dcterms:created xsi:type="dcterms:W3CDTF">2016-10-14T10:52:32Z</dcterms:created>
  <dcterms:modified xsi:type="dcterms:W3CDTF">2020-05-19T00:59:55Z</dcterms:modified>
</cp:coreProperties>
</file>