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I LIEU\TO BO MON TIN HOC\TO BO MON TRUONG NAK\NAM HOC 2019 - 2020\NOI DUNG ON THI MUA DICH\"/>
    </mc:Choice>
  </mc:AlternateContent>
  <bookViews>
    <workbookView xWindow="-120" yWindow="-120" windowWidth="20730" windowHeight="11310" firstSheet="10" activeTab="10"/>
  </bookViews>
  <sheets>
    <sheet name="bài ôn 1" sheetId="17" r:id="rId1"/>
    <sheet name="bài ôn 2" sheetId="18" r:id="rId2"/>
    <sheet name="bài ôn 3" sheetId="1" r:id="rId3"/>
    <sheet name="Bài ôn 4" sheetId="2" r:id="rId4"/>
    <sheet name="bài ôn 5" sheetId="3" r:id="rId5"/>
    <sheet name="Bài ôn 6" sheetId="4" r:id="rId6"/>
    <sheet name="Bài ôn 7" sheetId="5" r:id="rId7"/>
    <sheet name="Bài ôn 8" sheetId="6" r:id="rId8"/>
    <sheet name="Bài ôn 9" sheetId="7" r:id="rId9"/>
    <sheet name="Bài ôn 10" sheetId="8" r:id="rId10"/>
    <sheet name="Sheet1" sheetId="19" r:id="rId11"/>
    <sheet name="Bài ôn 11" sheetId="9" r:id="rId12"/>
    <sheet name="Bài ôn 12" sheetId="10" r:id="rId13"/>
    <sheet name="Bài ôn 13" sheetId="11" r:id="rId14"/>
    <sheet name="Bài ôn 14" sheetId="12" r:id="rId15"/>
    <sheet name="Bài ôn 15" sheetId="13" r:id="rId16"/>
    <sheet name="Bài ôn 16" sheetId="15" r:id="rId17"/>
    <sheet name="Bài ôn 17" sheetId="14" r:id="rId18"/>
    <sheet name="Bài ôn 18" sheetId="16" r:id="rId1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8" l="1"/>
  <c r="H7" i="18"/>
  <c r="H8" i="18"/>
  <c r="H9" i="18"/>
  <c r="H10" i="18"/>
  <c r="H11" i="18"/>
  <c r="H12" i="18"/>
  <c r="H13" i="18"/>
  <c r="H14" i="18"/>
  <c r="H5" i="18"/>
  <c r="B5" i="6"/>
  <c r="B6" i="6"/>
  <c r="B7" i="6"/>
  <c r="B8" i="6"/>
  <c r="B9" i="6"/>
  <c r="B10" i="6"/>
  <c r="B11" i="6"/>
  <c r="B12" i="6"/>
  <c r="B13" i="6"/>
  <c r="B4" i="6"/>
  <c r="G5" i="6"/>
  <c r="G6" i="6"/>
  <c r="G7" i="6"/>
  <c r="G8" i="6"/>
  <c r="G9" i="6"/>
  <c r="G10" i="6"/>
  <c r="G11" i="6"/>
  <c r="G12" i="6"/>
  <c r="G13" i="6"/>
  <c r="G4" i="6"/>
  <c r="G15" i="6" s="1"/>
  <c r="H5" i="6"/>
  <c r="H6" i="6"/>
  <c r="H7" i="6"/>
  <c r="H8" i="6"/>
  <c r="H9" i="6"/>
  <c r="H10" i="6"/>
  <c r="H11" i="6"/>
  <c r="H12" i="6"/>
  <c r="H13" i="6"/>
  <c r="H4" i="6"/>
  <c r="G17" i="6" l="1"/>
  <c r="G14" i="6"/>
  <c r="G16" i="6"/>
  <c r="I4" i="17"/>
  <c r="I5" i="17"/>
  <c r="I6" i="17"/>
  <c r="I7" i="17"/>
  <c r="I8" i="17"/>
  <c r="I9" i="17"/>
  <c r="I10" i="17"/>
  <c r="I11" i="17"/>
  <c r="I12" i="17"/>
  <c r="I3" i="17"/>
  <c r="L6" i="18"/>
  <c r="L7" i="18"/>
  <c r="L8" i="18"/>
  <c r="L9" i="18"/>
  <c r="L10" i="18"/>
  <c r="L11" i="18"/>
  <c r="L12" i="18"/>
  <c r="L13" i="18"/>
  <c r="L14" i="18"/>
  <c r="L5" i="18"/>
  <c r="D10" i="17" l="1"/>
  <c r="D3" i="17"/>
  <c r="C3" i="17"/>
  <c r="D15" i="2" l="1"/>
  <c r="D14" i="2"/>
</calcChain>
</file>

<file path=xl/sharedStrings.xml><?xml version="1.0" encoding="utf-8"?>
<sst xmlns="http://schemas.openxmlformats.org/spreadsheetml/2006/main" count="495" uniqueCount="336">
  <si>
    <t>BÁO CÁO DOANH THU BÁN HÀNG</t>
  </si>
  <si>
    <t>STT</t>
  </si>
  <si>
    <t>KHÁCH HÀNG</t>
  </si>
  <si>
    <t>MẶT 
HÀNG</t>
  </si>
  <si>
    <t>ĐƠN
VỊ 
TÍNH</t>
  </si>
  <si>
    <t>SỐ 
LƯỢNG</t>
  </si>
  <si>
    <t>ĐƠN GIÁ</t>
  </si>
  <si>
    <t>PHỤ  
THU</t>
  </si>
  <si>
    <t>THUẾ
TIÊU
THỤ</t>
  </si>
  <si>
    <t>TỔNG 
CỘNG</t>
  </si>
  <si>
    <t>VAFACOG500</t>
  </si>
  <si>
    <t>IMEXCOS600</t>
  </si>
  <si>
    <t>DOBECOR300</t>
  </si>
  <si>
    <t>VAFACOS400</t>
  </si>
  <si>
    <t>IMEXCOG100</t>
  </si>
  <si>
    <t>DOBECOR600</t>
  </si>
  <si>
    <t>VAFACOS500</t>
  </si>
  <si>
    <t>VAFACOC300</t>
  </si>
  <si>
    <t>DOBECOC200</t>
  </si>
  <si>
    <t>IMEXCOC100</t>
  </si>
  <si>
    <t>Tính tổng số lượng có kí tự thứ 7 của
khách hàng là G</t>
  </si>
  <si>
    <t>Đếm các mặt hàng có kí tự thứ 7 của khách hàng là R</t>
  </si>
  <si>
    <t>tổng cộng</t>
  </si>
  <si>
    <t>Bình quân</t>
  </si>
  <si>
    <t>Thấp nhất</t>
  </si>
  <si>
    <t>Lớn nhất</t>
  </si>
  <si>
    <t>BẢNG KÊ HÀNG XUẤT KHẨU THÁNG 5/2017</t>
  </si>
  <si>
    <t>Tên hàng</t>
  </si>
  <si>
    <t>Số 
lượng</t>
  </si>
  <si>
    <t>Đơn giá</t>
  </si>
  <si>
    <t>Trị giá</t>
  </si>
  <si>
    <t>Thuế</t>
  </si>
  <si>
    <t>Khuyến
 mãi</t>
  </si>
  <si>
    <t>Giảm 
giá</t>
  </si>
  <si>
    <t>Cộng</t>
  </si>
  <si>
    <t>Bàn học</t>
  </si>
  <si>
    <t>Bàn sắt</t>
  </si>
  <si>
    <t>Ghế nệm</t>
  </si>
  <si>
    <t>Ghế xoay</t>
  </si>
  <si>
    <t>Tủ kem</t>
  </si>
  <si>
    <t>Tủ kiếng</t>
  </si>
  <si>
    <t>Tủ lạnh</t>
  </si>
  <si>
    <t>Giường ngủ</t>
  </si>
  <si>
    <t>Bàn trang điểm</t>
  </si>
  <si>
    <t>Ghế xếp</t>
  </si>
  <si>
    <t>Thống kê số lượng</t>
  </si>
  <si>
    <t>Tổng số lượng mà kí tự đầu tiên của tên hàng là G</t>
  </si>
  <si>
    <t>Đếm có bao nhiêu mặt hàng có kí tự đầu là T</t>
  </si>
  <si>
    <t>bình quân</t>
  </si>
  <si>
    <t>thấp nhất</t>
  </si>
  <si>
    <t>lớn nhất</t>
  </si>
  <si>
    <t>BẢNG THANH TOÁN TIỀN KHÁCH SẠN</t>
  </si>
  <si>
    <t>Tên</t>
  </si>
  <si>
    <t>Ngày đến</t>
  </si>
  <si>
    <t>Ngày đi</t>
  </si>
  <si>
    <t>Số tuần</t>
  </si>
  <si>
    <t>Số ngày 
lẻ</t>
  </si>
  <si>
    <t>Tiền ($)</t>
  </si>
  <si>
    <t>Tiền (Đ)</t>
  </si>
  <si>
    <t>Ưu đãi</t>
  </si>
  <si>
    <t>Tỷ giá</t>
  </si>
  <si>
    <t>Tùng</t>
  </si>
  <si>
    <t>Hùng</t>
  </si>
  <si>
    <t>Tú</t>
  </si>
  <si>
    <t>Trinh</t>
  </si>
  <si>
    <t>Khải</t>
  </si>
  <si>
    <t>Vinh</t>
  </si>
  <si>
    <t>Tài</t>
  </si>
  <si>
    <t>Bạch</t>
  </si>
  <si>
    <t>Hai</t>
  </si>
  <si>
    <t>Hồng</t>
  </si>
  <si>
    <t>Thống kê tiền Đ</t>
  </si>
  <si>
    <t>Đếm số tuần&gt;3</t>
  </si>
  <si>
    <t>Tổng tiền Đ mà có số ngày lẻ&gt;0</t>
  </si>
  <si>
    <t>Tổng cộng</t>
  </si>
  <si>
    <t>HÓA ĐƠN BÁN HÀNG</t>
  </si>
  <si>
    <t>MÃ HĐ</t>
  </si>
  <si>
    <t>Mã hàng</t>
  </si>
  <si>
    <t>Tên
hàng</t>
  </si>
  <si>
    <t>Số lượng</t>
  </si>
  <si>
    <t>Tiền 
nhập</t>
  </si>
  <si>
    <t>Tiền
xuất</t>
  </si>
  <si>
    <t>Thuế
VAT</t>
  </si>
  <si>
    <t>Lợi 
nhuận</t>
  </si>
  <si>
    <t>KB001</t>
  </si>
  <si>
    <t>KB002</t>
  </si>
  <si>
    <t>MO001</t>
  </si>
  <si>
    <t>HD001</t>
  </si>
  <si>
    <t>MO002</t>
  </si>
  <si>
    <t>KB003</t>
  </si>
  <si>
    <t>HD003</t>
  </si>
  <si>
    <t>Thống kê tiền xuất</t>
  </si>
  <si>
    <t>Mã hàng là HD</t>
  </si>
  <si>
    <t>Tổng tiền xuất có mã hàng là KB</t>
  </si>
  <si>
    <t>Cao nhất</t>
  </si>
  <si>
    <t xml:space="preserve">Tổng cộng </t>
  </si>
  <si>
    <t>DANH SÁCH ĐIỂM</t>
  </si>
  <si>
    <t>MÃ HV</t>
  </si>
  <si>
    <t>HỌ TÊN</t>
  </si>
  <si>
    <t>MÃ
NƠI
Ở</t>
  </si>
  <si>
    <t>ĐỐI 
TƯỢNG</t>
  </si>
  <si>
    <t>MÃ  
BAN</t>
  </si>
  <si>
    <t>T</t>
  </si>
  <si>
    <t>L</t>
  </si>
  <si>
    <t>H</t>
  </si>
  <si>
    <t>ĐTB</t>
  </si>
  <si>
    <t>ƯU
TIÊN</t>
  </si>
  <si>
    <t>ĐKQ</t>
  </si>
  <si>
    <t>XẾP 
HẠNG</t>
  </si>
  <si>
    <t>CTTH1</t>
  </si>
  <si>
    <t>KLDT2</t>
  </si>
  <si>
    <t>RGCK1</t>
  </si>
  <si>
    <t>KLTH2</t>
  </si>
  <si>
    <t>RGDT3</t>
  </si>
  <si>
    <t>CTTH2</t>
  </si>
  <si>
    <t>KLDT3</t>
  </si>
  <si>
    <t>RGCK2</t>
  </si>
  <si>
    <t>CTTH3</t>
  </si>
  <si>
    <t>KLDT1</t>
  </si>
  <si>
    <t>Dũng</t>
  </si>
  <si>
    <t>An</t>
  </si>
  <si>
    <t>Sơn</t>
  </si>
  <si>
    <t>Tán</t>
  </si>
  <si>
    <t>Giàu</t>
  </si>
  <si>
    <t>Hằng</t>
  </si>
  <si>
    <t>Anh</t>
  </si>
  <si>
    <t>Lý</t>
  </si>
  <si>
    <t>Thống kê điểm</t>
  </si>
  <si>
    <t>Số điểm toán &gt;=5</t>
  </si>
  <si>
    <t>Tổng ĐTB có điểm văn &gt;=5</t>
  </si>
  <si>
    <t>Tống cộng</t>
  </si>
  <si>
    <t>ĐẠI LÝ BÁN HÀNG NĂM 2008</t>
  </si>
  <si>
    <t>Phiếu hàng</t>
  </si>
  <si>
    <t>Ngày bán</t>
  </si>
  <si>
    <t>số
lượng</t>
  </si>
  <si>
    <t>Hình thức</t>
  </si>
  <si>
    <t>Thành 
tiền</t>
  </si>
  <si>
    <t>KDC01ND</t>
  </si>
  <si>
    <t>KDC02ND</t>
  </si>
  <si>
    <t>MBH02ND</t>
  </si>
  <si>
    <t>CSH02XK</t>
  </si>
  <si>
    <t>MBH01XK</t>
  </si>
  <si>
    <t>CSH01XK</t>
  </si>
  <si>
    <t>MBH01ND</t>
  </si>
  <si>
    <t>CSH02ND</t>
  </si>
  <si>
    <t>KDC02XK</t>
  </si>
  <si>
    <t>BẢNG THỐNG KÊ THÀNH TIỀN</t>
  </si>
  <si>
    <t>tổng</t>
  </si>
  <si>
    <t>Trung bình</t>
  </si>
  <si>
    <t>CỬA HÀNG THỦ CÔNG MỸ NGHỆ</t>
  </si>
  <si>
    <t>Số phiếu</t>
  </si>
  <si>
    <t>Số
lượng</t>
  </si>
  <si>
    <t>Thành tiền</t>
  </si>
  <si>
    <t>Khuyến 
mãi</t>
  </si>
  <si>
    <t>01NH20</t>
  </si>
  <si>
    <t>02MT8</t>
  </si>
  <si>
    <t>01LH100</t>
  </si>
  <si>
    <t>01BH305</t>
  </si>
  <si>
    <t>02MT12</t>
  </si>
  <si>
    <t>02TD85</t>
  </si>
  <si>
    <t>02LH60</t>
  </si>
  <si>
    <t>01LH50</t>
  </si>
  <si>
    <t>02BH10</t>
  </si>
  <si>
    <t>01TD15</t>
  </si>
  <si>
    <t>THỐNG KÊ  THÀNH TIỀN 1</t>
  </si>
  <si>
    <t>TỔNG</t>
  </si>
  <si>
    <t>TRUNG BÌNH</t>
  </si>
  <si>
    <t>LỚN NHẤT</t>
  </si>
  <si>
    <t>THẤP NHẤT</t>
  </si>
  <si>
    <t>THỐNG KÊ BÁN HÀNG NĂM 2008</t>
  </si>
  <si>
    <t>Hóa đơn</t>
  </si>
  <si>
    <t>Khuyến mãi</t>
  </si>
  <si>
    <t>CK2502205</t>
  </si>
  <si>
    <t>CK250220</t>
  </si>
  <si>
    <t>DG120424</t>
  </si>
  <si>
    <t>dg1502150</t>
  </si>
  <si>
    <t>ck220528</t>
  </si>
  <si>
    <t>TP150315</t>
  </si>
  <si>
    <t>TP0103305</t>
  </si>
  <si>
    <t>TP2605257</t>
  </si>
  <si>
    <t>DG1502106</t>
  </si>
  <si>
    <t>CK220530</t>
  </si>
  <si>
    <t>BÁO CÁO BÁN HÀNG NĂM 2008</t>
  </si>
  <si>
    <t>Ký hiệu</t>
  </si>
  <si>
    <t>Ghi nhớ</t>
  </si>
  <si>
    <t>Bảng thống kê thành tiền</t>
  </si>
  <si>
    <t>Tổng</t>
  </si>
  <si>
    <t>Nhỏ nhất</t>
  </si>
  <si>
    <t>BÁO CÁO DOANH THU BÁN HÀNG TRONG THÁNG 04/20017_Xe gắn máy</t>
  </si>
  <si>
    <t>Mã
số</t>
  </si>
  <si>
    <t>Tên 
hàng</t>
  </si>
  <si>
    <t>Hãng SX</t>
  </si>
  <si>
    <t>Ngày
bán</t>
  </si>
  <si>
    <t>ĐG
(USD)</t>
  </si>
  <si>
    <t>Thành tiền
(USD)</t>
  </si>
  <si>
    <t>Thành tiền
(VND)</t>
  </si>
  <si>
    <t>MGN</t>
  </si>
  <si>
    <t>MGX</t>
  </si>
  <si>
    <t>SDN</t>
  </si>
  <si>
    <t>SDX</t>
  </si>
  <si>
    <t>SVN</t>
  </si>
  <si>
    <t>SVX</t>
  </si>
  <si>
    <t>VAN</t>
  </si>
  <si>
    <t>VAX</t>
  </si>
  <si>
    <t>KINH DOANH ĐIỆN THOẠI DI ĐỘNG THÁNG 10/2017</t>
  </si>
  <si>
    <t>Tên         
hàng</t>
  </si>
  <si>
    <t>SP310X20</t>
  </si>
  <si>
    <t>MROKRD20</t>
  </si>
  <si>
    <t>N8800D20</t>
  </si>
  <si>
    <t>SF500X22</t>
  </si>
  <si>
    <t>NE61iD22</t>
  </si>
  <si>
    <t>MW510D15</t>
  </si>
  <si>
    <t>NE61iN22</t>
  </si>
  <si>
    <t>SF500D22</t>
  </si>
  <si>
    <t>THẤP NHÂT</t>
  </si>
  <si>
    <t>Mã 
đặt  
báo</t>
  </si>
  <si>
    <t>Tên KH</t>
  </si>
  <si>
    <t>Loại
KH</t>
  </si>
  <si>
    <t>Ngày đặt</t>
  </si>
  <si>
    <t>Tiếp 
thị</t>
  </si>
  <si>
    <t>Phụ 
nữ</t>
  </si>
  <si>
    <t>Thể 
thao</t>
  </si>
  <si>
    <t>Số lượng báo</t>
  </si>
  <si>
    <t>Thành
tiền</t>
  </si>
  <si>
    <t>Khuyến
mãi</t>
  </si>
  <si>
    <t>CQ01</t>
  </si>
  <si>
    <t>CNKN</t>
  </si>
  <si>
    <t>CQ02</t>
  </si>
  <si>
    <t>CQ03</t>
  </si>
  <si>
    <t>CNNT</t>
  </si>
  <si>
    <t>CNTH</t>
  </si>
  <si>
    <t>CQ04</t>
  </si>
  <si>
    <t>CQ05</t>
  </si>
  <si>
    <t>CNMN</t>
  </si>
  <si>
    <t>CNTS</t>
  </si>
  <si>
    <t>Công ty Nam Hoa</t>
  </si>
  <si>
    <t>Xí nghiệp da giầy</t>
  </si>
  <si>
    <t>Nhà sách Xuân Thu</t>
  </si>
  <si>
    <t>Nhà sách Tân Định</t>
  </si>
  <si>
    <t>Nhà sách Phú Nhuận</t>
  </si>
  <si>
    <t>THỐNG KÊ BÁN BÁO THÁNG 2  VÀ 3 NĂM 2017</t>
  </si>
  <si>
    <t>KẾT QUẢ THI NĂM 2016</t>
  </si>
  <si>
    <t>NĂM
 SINH</t>
  </si>
  <si>
    <t>Loại</t>
  </si>
  <si>
    <t>XẾP
HẠNG</t>
  </si>
  <si>
    <t>GHI 
CHÚ</t>
  </si>
  <si>
    <t>Trần Văn Dũng</t>
  </si>
  <si>
    <t>Ngô Thị Ái</t>
  </si>
  <si>
    <t>Lê Sơn</t>
  </si>
  <si>
    <t>Cao Tấn</t>
  </si>
  <si>
    <t>Trần Giàu</t>
  </si>
  <si>
    <t>Ngô Hăng</t>
  </si>
  <si>
    <t>Lê Anh</t>
  </si>
  <si>
    <t>Nguyễn An</t>
  </si>
  <si>
    <t>Lý Hồng</t>
  </si>
  <si>
    <t>Lâm Anh</t>
  </si>
  <si>
    <t>A</t>
  </si>
  <si>
    <t>B</t>
  </si>
  <si>
    <t>C</t>
  </si>
  <si>
    <t>Lớn Nhất</t>
  </si>
  <si>
    <t>nhỏ nhất</t>
  </si>
  <si>
    <t>KẾT QUẢ THI HỌC KÌ</t>
  </si>
  <si>
    <t>Giới
tính</t>
  </si>
  <si>
    <t>Nam</t>
  </si>
  <si>
    <t>Nữ</t>
  </si>
  <si>
    <t>BÁO CÁO BÁN HÀNG THÁNG 12 NĂM 2015</t>
  </si>
  <si>
    <t>Mã số</t>
  </si>
  <si>
    <t>TVSN0221</t>
  </si>
  <si>
    <t>TVSS0429</t>
  </si>
  <si>
    <t>MGSS1052</t>
  </si>
  <si>
    <t>TVTS11210</t>
  </si>
  <si>
    <t>MGLG1465</t>
  </si>
  <si>
    <t>TLLG1512</t>
  </si>
  <si>
    <t>TLSS1616</t>
  </si>
  <si>
    <t>TLLG18125</t>
  </si>
  <si>
    <t>MGSS1050</t>
  </si>
  <si>
    <t>MGSS1280</t>
  </si>
  <si>
    <t>Thấp nhât</t>
  </si>
  <si>
    <t>Mã 
nhân viên</t>
  </si>
  <si>
    <t>Số công</t>
  </si>
  <si>
    <t>Tháng năm
vào làm</t>
  </si>
  <si>
    <t>Đơn
 giá</t>
  </si>
  <si>
    <t>Tiền thưởng
cuối năm</t>
  </si>
  <si>
    <t>BẢNG CHẤM CÔNG NHÂN VIÊN NĂM 2007</t>
  </si>
  <si>
    <t>A049703DG</t>
  </si>
  <si>
    <t>A019803DG</t>
  </si>
  <si>
    <t>A029906DG</t>
  </si>
  <si>
    <t>A039506DG</t>
  </si>
  <si>
    <t>A029906KT</t>
  </si>
  <si>
    <t>A039508KT</t>
  </si>
  <si>
    <t>A019803KT</t>
  </si>
  <si>
    <t>?</t>
  </si>
  <si>
    <t>J0881</t>
  </si>
  <si>
    <t>J0891</t>
  </si>
  <si>
    <t>K5802</t>
  </si>
  <si>
    <t>J0981</t>
  </si>
  <si>
    <t>J0791</t>
  </si>
  <si>
    <t>K1252</t>
  </si>
  <si>
    <t>K5801</t>
  </si>
  <si>
    <t>J0982</t>
  </si>
  <si>
    <t>J2011</t>
  </si>
  <si>
    <t>Giảm 
Gía</t>
  </si>
  <si>
    <t xml:space="preserve">Số 
lượng </t>
  </si>
  <si>
    <t>STT 
Hóa đơn</t>
  </si>
  <si>
    <t xml:space="preserve">Mã 
loại </t>
  </si>
  <si>
    <t>Mặt 
hàng</t>
  </si>
  <si>
    <t>Mã HĐ</t>
  </si>
  <si>
    <t>BẢNG KÊ BÁN HÀNG</t>
  </si>
  <si>
    <t>NỮ</t>
  </si>
  <si>
    <t>LÊ THỊ HỒNG</t>
  </si>
  <si>
    <t>NAM</t>
  </si>
  <si>
    <t>PHAẠM VĂN HAI</t>
  </si>
  <si>
    <t>LÊ VĂN BẠCH</t>
  </si>
  <si>
    <t>TRẦN KHẢ TÚ</t>
  </si>
  <si>
    <t>LƯU THẾ VINH</t>
  </si>
  <si>
    <t>LẠI ĐÌNH KHẢI</t>
  </si>
  <si>
    <t>PHAN MỸ TRINH</t>
  </si>
  <si>
    <t>LÂM THỊ CẨM TÚ</t>
  </si>
  <si>
    <t>NGUYỄN QUỐC HÙNG</t>
  </si>
  <si>
    <t>TRẦN THANH TÙNG</t>
  </si>
  <si>
    <t>Tiền
lãnh</t>
  </si>
  <si>
    <t>Tiền
thưởng</t>
  </si>
  <si>
    <t>Tiền
phạt</t>
  </si>
  <si>
    <t>Phụ
cấp</t>
  </si>
  <si>
    <t>Lương
cơ bản</t>
  </si>
  <si>
    <t>Số
ngày
làm
việc</t>
  </si>
  <si>
    <t>Số năm
công
tác</t>
  </si>
  <si>
    <t>HỆ SỐ
LƯƠNG</t>
  </si>
  <si>
    <t>PHÁI</t>
  </si>
  <si>
    <t>HỌ VÀ TÊN</t>
  </si>
  <si>
    <t>Số ngày công quy định trong tháng</t>
  </si>
  <si>
    <t>Mức lương</t>
  </si>
  <si>
    <t>BẢNG LƯƠNG NHÂN VIÊN THÁNG 10 NĂM 2017</t>
  </si>
  <si>
    <t>KM</t>
  </si>
  <si>
    <t xml:space="preserve">YÊU CẦU: CÁC EM HỌC SINH KHỐI 7 LÀM TẤT CẢ BÀI ÔN TRONG FILE EXCEL NÀY. </t>
  </si>
  <si>
    <t>KHI CẦN HỖ TRỢ LIÊN HỆ CÔ THẢO (0968655515) THẦY THUẬN (0909981816)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</si>
</sst>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#,##0\ &quot;đồng&quot;"/>
    <numFmt numFmtId="166" formatCode="dd/mm/yyyy"/>
    <numFmt numFmtId="167" formatCode="General\ &quot;ngày&quot;"/>
    <numFmt numFmtId="168" formatCode="General\ &quot;đ/usd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Times New Roman"/>
      <family val="1"/>
    </font>
    <font>
      <b/>
      <sz val="11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14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0" fontId="0" fillId="2" borderId="0" xfId="0" applyFill="1"/>
    <xf numFmtId="0" fontId="0" fillId="0" borderId="0" xfId="0" applyAlignment="1"/>
    <xf numFmtId="0" fontId="4" fillId="0" borderId="0" xfId="0" applyFont="1" applyAlignment="1"/>
    <xf numFmtId="166" fontId="0" fillId="0" borderId="0" xfId="0" applyNumberFormat="1"/>
    <xf numFmtId="0" fontId="0" fillId="0" borderId="0" xfId="0" applyNumberFormat="1"/>
    <xf numFmtId="0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10" sqref="A10"/>
    </sheetView>
  </sheetViews>
  <sheetFormatPr defaultRowHeight="14.5" x14ac:dyDescent="0.35"/>
  <cols>
    <col min="1" max="1" width="12.81640625" customWidth="1"/>
  </cols>
  <sheetData>
    <row r="1" spans="1:9" ht="15.5" x14ac:dyDescent="0.35">
      <c r="A1" s="13" t="s">
        <v>307</v>
      </c>
      <c r="B1" s="13"/>
      <c r="C1" s="13"/>
      <c r="D1" s="13"/>
      <c r="E1" s="13"/>
      <c r="F1" s="13"/>
      <c r="G1" s="13"/>
      <c r="H1" s="13"/>
    </row>
    <row r="2" spans="1:9" ht="29" x14ac:dyDescent="0.35">
      <c r="A2" t="s">
        <v>306</v>
      </c>
      <c r="B2" s="1" t="s">
        <v>305</v>
      </c>
      <c r="C2" s="1" t="s">
        <v>304</v>
      </c>
      <c r="D2" s="1" t="s">
        <v>303</v>
      </c>
      <c r="E2" s="1" t="s">
        <v>29</v>
      </c>
      <c r="F2" s="1" t="s">
        <v>302</v>
      </c>
      <c r="G2" s="1" t="s">
        <v>301</v>
      </c>
      <c r="H2" s="1" t="s">
        <v>136</v>
      </c>
      <c r="I2" t="s">
        <v>333</v>
      </c>
    </row>
    <row r="3" spans="1:9" x14ac:dyDescent="0.35">
      <c r="A3" t="s">
        <v>297</v>
      </c>
      <c r="C3" t="str">
        <f>RIGHT(A3,1)</f>
        <v>2</v>
      </c>
      <c r="D3" t="str">
        <f>MID(A3,2,3)</f>
        <v>125</v>
      </c>
      <c r="E3">
        <v>80000</v>
      </c>
      <c r="F3">
        <v>15</v>
      </c>
      <c r="I3" t="str">
        <f>IF(H3=MAX($H$3:$H$12),"hàng khuyến mãi","")</f>
        <v>hàng khuyến mãi</v>
      </c>
    </row>
    <row r="4" spans="1:9" x14ac:dyDescent="0.35">
      <c r="A4" t="s">
        <v>300</v>
      </c>
      <c r="E4">
        <v>200000</v>
      </c>
      <c r="F4">
        <v>24</v>
      </c>
      <c r="I4" t="str">
        <f t="shared" ref="I4:I12" si="0">IF(H4=MAX($H$3:$H$12),"hàng khuyến mãi","")</f>
        <v>hàng khuyến mãi</v>
      </c>
    </row>
    <row r="5" spans="1:9" x14ac:dyDescent="0.35">
      <c r="A5" t="s">
        <v>299</v>
      </c>
      <c r="E5">
        <v>150000</v>
      </c>
      <c r="F5">
        <v>12</v>
      </c>
      <c r="I5" t="str">
        <f t="shared" si="0"/>
        <v>hàng khuyến mãi</v>
      </c>
    </row>
    <row r="6" spans="1:9" x14ac:dyDescent="0.35">
      <c r="A6" t="s">
        <v>298</v>
      </c>
      <c r="E6">
        <v>120000</v>
      </c>
      <c r="F6">
        <v>30</v>
      </c>
      <c r="I6" t="str">
        <f t="shared" si="0"/>
        <v>hàng khuyến mãi</v>
      </c>
    </row>
    <row r="7" spans="1:9" x14ac:dyDescent="0.35">
      <c r="A7" t="s">
        <v>297</v>
      </c>
      <c r="E7">
        <v>70000</v>
      </c>
      <c r="F7">
        <v>50</v>
      </c>
      <c r="I7" t="str">
        <f t="shared" si="0"/>
        <v>hàng khuyến mãi</v>
      </c>
    </row>
    <row r="8" spans="1:9" x14ac:dyDescent="0.35">
      <c r="A8" t="s">
        <v>296</v>
      </c>
      <c r="E8">
        <v>150000</v>
      </c>
      <c r="F8">
        <v>40</v>
      </c>
      <c r="I8" t="str">
        <f t="shared" si="0"/>
        <v>hàng khuyến mãi</v>
      </c>
    </row>
    <row r="9" spans="1:9" x14ac:dyDescent="0.35">
      <c r="A9" t="s">
        <v>295</v>
      </c>
      <c r="E9">
        <v>140000</v>
      </c>
      <c r="F9">
        <v>15</v>
      </c>
      <c r="I9" t="str">
        <f t="shared" si="0"/>
        <v>hàng khuyến mãi</v>
      </c>
    </row>
    <row r="10" spans="1:9" x14ac:dyDescent="0.35">
      <c r="A10" t="s">
        <v>294</v>
      </c>
      <c r="D10" t="str">
        <f>MID(A10,2,3)</f>
        <v>580</v>
      </c>
      <c r="E10">
        <v>10000</v>
      </c>
      <c r="F10">
        <v>356</v>
      </c>
      <c r="I10" t="str">
        <f t="shared" si="0"/>
        <v>hàng khuyến mãi</v>
      </c>
    </row>
    <row r="11" spans="1:9" x14ac:dyDescent="0.35">
      <c r="A11" t="s">
        <v>293</v>
      </c>
      <c r="E11">
        <v>120000</v>
      </c>
      <c r="F11">
        <v>60</v>
      </c>
      <c r="I11" t="str">
        <f t="shared" si="0"/>
        <v>hàng khuyến mãi</v>
      </c>
    </row>
    <row r="12" spans="1:9" x14ac:dyDescent="0.35">
      <c r="A12" t="s">
        <v>292</v>
      </c>
      <c r="E12">
        <v>110000</v>
      </c>
      <c r="F12">
        <v>45</v>
      </c>
      <c r="I12" t="str">
        <f t="shared" si="0"/>
        <v>hàng khuyến mãi</v>
      </c>
    </row>
    <row r="13" spans="1:9" x14ac:dyDescent="0.35">
      <c r="F13" s="12" t="s">
        <v>95</v>
      </c>
      <c r="G13" s="12"/>
      <c r="H13" t="s">
        <v>291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18" sqref="A18"/>
    </sheetView>
  </sheetViews>
  <sheetFormatPr defaultRowHeight="14.5" x14ac:dyDescent="0.35"/>
  <cols>
    <col min="1" max="1" width="12.26953125" customWidth="1"/>
  </cols>
  <sheetData>
    <row r="1" spans="1:7" x14ac:dyDescent="0.35">
      <c r="A1" t="s">
        <v>169</v>
      </c>
    </row>
    <row r="2" spans="1:7" x14ac:dyDescent="0.35">
      <c r="A2" t="s">
        <v>170</v>
      </c>
      <c r="B2" t="s">
        <v>27</v>
      </c>
      <c r="C2" t="s">
        <v>133</v>
      </c>
      <c r="D2" t="s">
        <v>79</v>
      </c>
      <c r="E2" t="s">
        <v>29</v>
      </c>
      <c r="F2" t="s">
        <v>152</v>
      </c>
      <c r="G2" t="s">
        <v>171</v>
      </c>
    </row>
    <row r="3" spans="1:7" x14ac:dyDescent="0.35">
      <c r="A3" t="s">
        <v>172</v>
      </c>
    </row>
    <row r="4" spans="1:7" x14ac:dyDescent="0.35">
      <c r="A4" t="s">
        <v>173</v>
      </c>
    </row>
    <row r="5" spans="1:7" x14ac:dyDescent="0.35">
      <c r="A5" t="s">
        <v>174</v>
      </c>
    </row>
    <row r="6" spans="1:7" x14ac:dyDescent="0.35">
      <c r="A6" t="s">
        <v>175</v>
      </c>
    </row>
    <row r="7" spans="1:7" x14ac:dyDescent="0.35">
      <c r="A7" t="s">
        <v>176</v>
      </c>
    </row>
    <row r="8" spans="1:7" x14ac:dyDescent="0.35">
      <c r="A8" t="s">
        <v>177</v>
      </c>
    </row>
    <row r="9" spans="1:7" x14ac:dyDescent="0.35">
      <c r="A9" t="s">
        <v>178</v>
      </c>
    </row>
    <row r="10" spans="1:7" x14ac:dyDescent="0.35">
      <c r="A10" t="s">
        <v>179</v>
      </c>
    </row>
    <row r="11" spans="1:7" x14ac:dyDescent="0.35">
      <c r="A11" t="s">
        <v>180</v>
      </c>
    </row>
    <row r="12" spans="1:7" x14ac:dyDescent="0.35">
      <c r="A12" t="s">
        <v>181</v>
      </c>
    </row>
    <row r="14" spans="1:7" x14ac:dyDescent="0.35">
      <c r="A14" t="s">
        <v>165</v>
      </c>
    </row>
    <row r="15" spans="1:7" x14ac:dyDescent="0.35">
      <c r="A15" t="s">
        <v>148</v>
      </c>
    </row>
    <row r="16" spans="1:7" x14ac:dyDescent="0.35">
      <c r="A16" t="s">
        <v>25</v>
      </c>
    </row>
    <row r="17" spans="1:1" x14ac:dyDescent="0.35">
      <c r="A17" t="s">
        <v>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E17" sqref="E17"/>
    </sheetView>
  </sheetViews>
  <sheetFormatPr defaultRowHeight="14.5" x14ac:dyDescent="0.35"/>
  <sheetData>
    <row r="1" spans="1:1" ht="22.5" x14ac:dyDescent="0.45">
      <c r="A1" s="30" t="s">
        <v>334</v>
      </c>
    </row>
    <row r="2" spans="1:1" x14ac:dyDescent="0.35">
      <c r="A2" s="31" t="s">
        <v>335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17" sqref="A17"/>
    </sheetView>
  </sheetViews>
  <sheetFormatPr defaultRowHeight="14.5" x14ac:dyDescent="0.35"/>
  <cols>
    <col min="3" max="3" width="15.81640625" customWidth="1"/>
  </cols>
  <sheetData>
    <row r="1" spans="1:7" x14ac:dyDescent="0.35">
      <c r="A1" t="s">
        <v>182</v>
      </c>
    </row>
    <row r="2" spans="1:7" x14ac:dyDescent="0.35">
      <c r="A2" t="s">
        <v>1</v>
      </c>
      <c r="B2" t="s">
        <v>183</v>
      </c>
      <c r="C2" t="s">
        <v>133</v>
      </c>
      <c r="D2" t="s">
        <v>27</v>
      </c>
      <c r="E2" t="s">
        <v>79</v>
      </c>
      <c r="F2" t="s">
        <v>152</v>
      </c>
      <c r="G2" t="s">
        <v>184</v>
      </c>
    </row>
    <row r="3" spans="1:7" x14ac:dyDescent="0.35">
      <c r="A3">
        <v>1</v>
      </c>
      <c r="C3" s="7">
        <v>39457</v>
      </c>
    </row>
    <row r="4" spans="1:7" x14ac:dyDescent="0.35">
      <c r="C4" s="7">
        <v>39573</v>
      </c>
    </row>
    <row r="5" spans="1:7" x14ac:dyDescent="0.35">
      <c r="C5" s="7">
        <v>39619</v>
      </c>
    </row>
    <row r="6" spans="1:7" x14ac:dyDescent="0.35">
      <c r="C6" s="7">
        <v>39550</v>
      </c>
    </row>
    <row r="7" spans="1:7" x14ac:dyDescent="0.35">
      <c r="C7" s="7">
        <v>39563</v>
      </c>
    </row>
    <row r="8" spans="1:7" x14ac:dyDescent="0.35">
      <c r="C8" s="7">
        <v>39583</v>
      </c>
    </row>
    <row r="9" spans="1:7" x14ac:dyDescent="0.35">
      <c r="C9" s="7">
        <v>39546</v>
      </c>
    </row>
    <row r="10" spans="1:7" x14ac:dyDescent="0.35">
      <c r="C10" s="7">
        <v>39532</v>
      </c>
    </row>
    <row r="12" spans="1:7" x14ac:dyDescent="0.35">
      <c r="A12" t="s">
        <v>185</v>
      </c>
    </row>
    <row r="13" spans="1:7" x14ac:dyDescent="0.35">
      <c r="A13" t="s">
        <v>186</v>
      </c>
    </row>
    <row r="14" spans="1:7" x14ac:dyDescent="0.35">
      <c r="A14" t="s">
        <v>148</v>
      </c>
    </row>
    <row r="15" spans="1:7" x14ac:dyDescent="0.35">
      <c r="A15" t="s">
        <v>25</v>
      </c>
    </row>
    <row r="16" spans="1:7" x14ac:dyDescent="0.35">
      <c r="A16" t="s">
        <v>187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17" sqref="G17"/>
    </sheetView>
  </sheetViews>
  <sheetFormatPr defaultRowHeight="14.5" x14ac:dyDescent="0.35"/>
  <sheetData>
    <row r="1" spans="1:10" x14ac:dyDescent="0.35">
      <c r="A1" t="s">
        <v>188</v>
      </c>
    </row>
    <row r="2" spans="1:10" ht="43.5" x14ac:dyDescent="0.35">
      <c r="A2" t="s">
        <v>1</v>
      </c>
      <c r="B2" s="1" t="s">
        <v>189</v>
      </c>
      <c r="C2" s="1" t="s">
        <v>190</v>
      </c>
      <c r="D2" t="s">
        <v>191</v>
      </c>
      <c r="E2" s="1" t="s">
        <v>192</v>
      </c>
      <c r="F2" s="1" t="s">
        <v>151</v>
      </c>
      <c r="G2" s="1" t="s">
        <v>193</v>
      </c>
      <c r="H2" s="1" t="s">
        <v>153</v>
      </c>
      <c r="I2" s="1" t="s">
        <v>194</v>
      </c>
      <c r="J2" s="1" t="s">
        <v>195</v>
      </c>
    </row>
    <row r="3" spans="1:10" x14ac:dyDescent="0.35">
      <c r="B3" t="s">
        <v>196</v>
      </c>
      <c r="E3">
        <v>30</v>
      </c>
      <c r="F3">
        <v>15</v>
      </c>
    </row>
    <row r="4" spans="1:10" x14ac:dyDescent="0.35">
      <c r="B4" t="s">
        <v>197</v>
      </c>
      <c r="E4">
        <v>25</v>
      </c>
      <c r="F4">
        <v>7</v>
      </c>
    </row>
    <row r="5" spans="1:10" x14ac:dyDescent="0.35">
      <c r="B5" t="s">
        <v>197</v>
      </c>
      <c r="E5">
        <v>8</v>
      </c>
      <c r="F5">
        <v>4</v>
      </c>
    </row>
    <row r="6" spans="1:10" x14ac:dyDescent="0.35">
      <c r="B6" t="s">
        <v>198</v>
      </c>
      <c r="E6">
        <v>20</v>
      </c>
      <c r="F6">
        <v>5</v>
      </c>
    </row>
    <row r="7" spans="1:10" x14ac:dyDescent="0.35">
      <c r="B7" t="s">
        <v>199</v>
      </c>
      <c r="E7">
        <v>26</v>
      </c>
      <c r="F7">
        <v>2</v>
      </c>
    </row>
    <row r="8" spans="1:10" x14ac:dyDescent="0.35">
      <c r="B8" t="s">
        <v>200</v>
      </c>
      <c r="E8">
        <v>19</v>
      </c>
      <c r="F8">
        <v>4</v>
      </c>
    </row>
    <row r="9" spans="1:10" x14ac:dyDescent="0.35">
      <c r="B9" t="s">
        <v>201</v>
      </c>
      <c r="E9">
        <v>27</v>
      </c>
      <c r="F9">
        <v>2</v>
      </c>
    </row>
    <row r="10" spans="1:10" x14ac:dyDescent="0.35">
      <c r="B10" t="s">
        <v>202</v>
      </c>
      <c r="E10">
        <v>22</v>
      </c>
      <c r="F10">
        <v>5</v>
      </c>
    </row>
    <row r="11" spans="1:10" x14ac:dyDescent="0.35">
      <c r="B11" t="s">
        <v>203</v>
      </c>
      <c r="E11">
        <v>17</v>
      </c>
      <c r="F11">
        <v>3</v>
      </c>
    </row>
    <row r="12" spans="1:10" x14ac:dyDescent="0.35">
      <c r="B12" t="s">
        <v>202</v>
      </c>
      <c r="E12">
        <v>25</v>
      </c>
      <c r="F12">
        <v>15</v>
      </c>
    </row>
    <row r="13" spans="1:10" x14ac:dyDescent="0.35">
      <c r="G13" t="s">
        <v>186</v>
      </c>
    </row>
    <row r="14" spans="1:10" x14ac:dyDescent="0.35">
      <c r="G14" t="s">
        <v>148</v>
      </c>
    </row>
    <row r="15" spans="1:10" x14ac:dyDescent="0.35">
      <c r="G15" t="s">
        <v>25</v>
      </c>
    </row>
    <row r="16" spans="1:10" x14ac:dyDescent="0.35">
      <c r="G16" t="s">
        <v>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6" sqref="A16"/>
    </sheetView>
  </sheetViews>
  <sheetFormatPr defaultRowHeight="14.5" x14ac:dyDescent="0.35"/>
  <cols>
    <col min="6" max="6" width="10.453125" bestFit="1" customWidth="1"/>
    <col min="7" max="7" width="11.453125" bestFit="1" customWidth="1"/>
  </cols>
  <sheetData>
    <row r="1" spans="1:7" x14ac:dyDescent="0.35">
      <c r="A1" t="s">
        <v>204</v>
      </c>
    </row>
    <row r="2" spans="1:7" ht="29" x14ac:dyDescent="0.35">
      <c r="A2" t="s">
        <v>1</v>
      </c>
      <c r="B2" t="s">
        <v>77</v>
      </c>
      <c r="C2" s="1" t="s">
        <v>205</v>
      </c>
      <c r="D2" t="s">
        <v>79</v>
      </c>
      <c r="E2" t="s">
        <v>29</v>
      </c>
      <c r="F2" t="s">
        <v>152</v>
      </c>
      <c r="G2" t="s">
        <v>171</v>
      </c>
    </row>
    <row r="3" spans="1:7" x14ac:dyDescent="0.35">
      <c r="B3" t="s">
        <v>206</v>
      </c>
      <c r="D3">
        <v>2</v>
      </c>
    </row>
    <row r="4" spans="1:7" x14ac:dyDescent="0.35">
      <c r="B4" t="s">
        <v>207</v>
      </c>
      <c r="D4">
        <v>2</v>
      </c>
    </row>
    <row r="5" spans="1:7" x14ac:dyDescent="0.35">
      <c r="B5" t="s">
        <v>208</v>
      </c>
      <c r="D5">
        <v>3</v>
      </c>
    </row>
    <row r="6" spans="1:7" x14ac:dyDescent="0.35">
      <c r="B6" t="s">
        <v>209</v>
      </c>
      <c r="D6">
        <v>3</v>
      </c>
    </row>
    <row r="7" spans="1:7" x14ac:dyDescent="0.35">
      <c r="B7" t="s">
        <v>210</v>
      </c>
      <c r="D7">
        <v>5</v>
      </c>
    </row>
    <row r="8" spans="1:7" x14ac:dyDescent="0.35">
      <c r="B8" t="s">
        <v>211</v>
      </c>
      <c r="D8">
        <v>5</v>
      </c>
    </row>
    <row r="9" spans="1:7" x14ac:dyDescent="0.35">
      <c r="B9" t="s">
        <v>212</v>
      </c>
      <c r="D9">
        <v>6</v>
      </c>
    </row>
    <row r="10" spans="1:7" x14ac:dyDescent="0.35">
      <c r="B10" t="s">
        <v>213</v>
      </c>
      <c r="D10">
        <v>8</v>
      </c>
    </row>
    <row r="12" spans="1:7" x14ac:dyDescent="0.35">
      <c r="A12" t="s">
        <v>165</v>
      </c>
    </row>
    <row r="13" spans="1:7" x14ac:dyDescent="0.35">
      <c r="A13" t="s">
        <v>166</v>
      </c>
    </row>
    <row r="14" spans="1:7" x14ac:dyDescent="0.35">
      <c r="A14" t="s">
        <v>167</v>
      </c>
    </row>
    <row r="15" spans="1:7" x14ac:dyDescent="0.35">
      <c r="A15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F18" sqref="F18"/>
    </sheetView>
  </sheetViews>
  <sheetFormatPr defaultRowHeight="14.5" x14ac:dyDescent="0.35"/>
  <cols>
    <col min="2" max="2" width="19.453125" customWidth="1"/>
    <col min="4" max="4" width="14.26953125" customWidth="1"/>
  </cols>
  <sheetData>
    <row r="1" spans="1:10" x14ac:dyDescent="0.35">
      <c r="A1" t="s">
        <v>240</v>
      </c>
    </row>
    <row r="2" spans="1:10" x14ac:dyDescent="0.35">
      <c r="E2" s="21" t="s">
        <v>222</v>
      </c>
      <c r="F2" s="21"/>
      <c r="G2" s="21"/>
      <c r="H2" s="29" t="s">
        <v>223</v>
      </c>
      <c r="I2" s="29" t="s">
        <v>33</v>
      </c>
      <c r="J2" s="29" t="s">
        <v>224</v>
      </c>
    </row>
    <row r="3" spans="1:10" ht="43.5" x14ac:dyDescent="0.35">
      <c r="A3" s="1" t="s">
        <v>215</v>
      </c>
      <c r="B3" t="s">
        <v>216</v>
      </c>
      <c r="C3" s="1" t="s">
        <v>217</v>
      </c>
      <c r="D3" t="s">
        <v>218</v>
      </c>
      <c r="E3" s="1" t="s">
        <v>219</v>
      </c>
      <c r="F3" s="1" t="s">
        <v>220</v>
      </c>
      <c r="G3" s="1" t="s">
        <v>221</v>
      </c>
      <c r="H3" s="21"/>
      <c r="I3" s="21"/>
      <c r="J3" s="21"/>
    </row>
    <row r="4" spans="1:10" x14ac:dyDescent="0.35">
      <c r="A4" t="s">
        <v>225</v>
      </c>
      <c r="B4" t="s">
        <v>235</v>
      </c>
      <c r="D4" s="7">
        <v>42773</v>
      </c>
      <c r="E4">
        <v>40</v>
      </c>
      <c r="G4">
        <v>60</v>
      </c>
    </row>
    <row r="5" spans="1:10" x14ac:dyDescent="0.35">
      <c r="A5" t="s">
        <v>226</v>
      </c>
      <c r="D5" s="7">
        <v>42769</v>
      </c>
      <c r="F5">
        <v>80</v>
      </c>
      <c r="G5">
        <v>30</v>
      </c>
    </row>
    <row r="6" spans="1:10" x14ac:dyDescent="0.35">
      <c r="A6" t="s">
        <v>227</v>
      </c>
      <c r="B6" t="s">
        <v>236</v>
      </c>
      <c r="D6" s="7">
        <v>42784</v>
      </c>
      <c r="E6">
        <v>50</v>
      </c>
      <c r="F6">
        <v>40</v>
      </c>
    </row>
    <row r="7" spans="1:10" x14ac:dyDescent="0.35">
      <c r="A7" t="s">
        <v>228</v>
      </c>
      <c r="B7" t="s">
        <v>237</v>
      </c>
      <c r="D7" s="7">
        <v>42786</v>
      </c>
      <c r="E7">
        <v>70</v>
      </c>
      <c r="G7">
        <v>50</v>
      </c>
    </row>
    <row r="8" spans="1:10" x14ac:dyDescent="0.35">
      <c r="A8" t="s">
        <v>229</v>
      </c>
      <c r="D8" s="7">
        <v>42788</v>
      </c>
      <c r="F8">
        <v>40</v>
      </c>
      <c r="G8">
        <v>40</v>
      </c>
    </row>
    <row r="9" spans="1:10" x14ac:dyDescent="0.35">
      <c r="A9" t="s">
        <v>230</v>
      </c>
      <c r="D9" s="7">
        <v>42791</v>
      </c>
      <c r="E9">
        <v>70</v>
      </c>
      <c r="F9">
        <v>30</v>
      </c>
      <c r="G9">
        <v>10</v>
      </c>
    </row>
    <row r="10" spans="1:10" x14ac:dyDescent="0.35">
      <c r="A10" t="s">
        <v>231</v>
      </c>
      <c r="B10" t="s">
        <v>238</v>
      </c>
      <c r="D10" s="7">
        <v>42799</v>
      </c>
      <c r="F10">
        <v>20</v>
      </c>
      <c r="G10">
        <v>40</v>
      </c>
    </row>
    <row r="11" spans="1:10" x14ac:dyDescent="0.35">
      <c r="A11" t="s">
        <v>232</v>
      </c>
      <c r="B11" t="s">
        <v>239</v>
      </c>
      <c r="D11" s="7">
        <v>42820</v>
      </c>
      <c r="E11">
        <v>40</v>
      </c>
      <c r="F11">
        <v>10</v>
      </c>
      <c r="G11">
        <v>10</v>
      </c>
    </row>
    <row r="12" spans="1:10" x14ac:dyDescent="0.35">
      <c r="A12" t="s">
        <v>233</v>
      </c>
      <c r="D12" s="7">
        <v>42809</v>
      </c>
      <c r="E12">
        <v>30</v>
      </c>
      <c r="F12">
        <v>50</v>
      </c>
      <c r="G12">
        <v>40</v>
      </c>
    </row>
    <row r="13" spans="1:10" x14ac:dyDescent="0.35">
      <c r="A13" t="s">
        <v>234</v>
      </c>
      <c r="D13" s="7">
        <v>42814</v>
      </c>
      <c r="E13">
        <v>20</v>
      </c>
      <c r="F13">
        <v>10</v>
      </c>
    </row>
    <row r="14" spans="1:10" x14ac:dyDescent="0.35">
      <c r="F14" t="s">
        <v>74</v>
      </c>
    </row>
    <row r="15" spans="1:10" x14ac:dyDescent="0.35">
      <c r="F15" t="s">
        <v>23</v>
      </c>
    </row>
    <row r="16" spans="1:10" x14ac:dyDescent="0.35">
      <c r="F16" t="s">
        <v>25</v>
      </c>
    </row>
    <row r="17" spans="6:6" x14ac:dyDescent="0.35">
      <c r="F17" t="s">
        <v>24</v>
      </c>
    </row>
  </sheetData>
  <mergeCells count="4">
    <mergeCell ref="E2:G2"/>
    <mergeCell ref="H2:H3"/>
    <mergeCell ref="I2:I3"/>
    <mergeCell ref="J2:J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I31" sqref="I31"/>
    </sheetView>
  </sheetViews>
  <sheetFormatPr defaultRowHeight="14.5" x14ac:dyDescent="0.35"/>
  <cols>
    <col min="2" max="2" width="13.81640625" bestFit="1" customWidth="1"/>
    <col min="3" max="3" width="15.7265625" customWidth="1"/>
  </cols>
  <sheetData>
    <row r="1" spans="1:11" x14ac:dyDescent="0.35">
      <c r="A1" t="s">
        <v>241</v>
      </c>
    </row>
    <row r="2" spans="1:11" ht="29" x14ac:dyDescent="0.35">
      <c r="A2" t="s">
        <v>1</v>
      </c>
      <c r="B2" t="s">
        <v>98</v>
      </c>
      <c r="C2" s="1" t="s">
        <v>242</v>
      </c>
      <c r="D2" t="s">
        <v>243</v>
      </c>
      <c r="E2" t="s">
        <v>102</v>
      </c>
      <c r="F2" t="s">
        <v>103</v>
      </c>
      <c r="G2" t="s">
        <v>104</v>
      </c>
      <c r="H2" t="s">
        <v>105</v>
      </c>
      <c r="I2" t="s">
        <v>107</v>
      </c>
      <c r="J2" s="1" t="s">
        <v>244</v>
      </c>
      <c r="K2" s="1" t="s">
        <v>245</v>
      </c>
    </row>
    <row r="3" spans="1:11" x14ac:dyDescent="0.35">
      <c r="A3">
        <v>1</v>
      </c>
      <c r="B3" t="s">
        <v>246</v>
      </c>
      <c r="C3">
        <v>1982</v>
      </c>
      <c r="D3" t="s">
        <v>256</v>
      </c>
      <c r="E3">
        <v>3</v>
      </c>
      <c r="F3">
        <v>3</v>
      </c>
      <c r="G3">
        <v>3</v>
      </c>
    </row>
    <row r="4" spans="1:11" x14ac:dyDescent="0.35">
      <c r="B4" t="s">
        <v>247</v>
      </c>
      <c r="C4">
        <v>1985</v>
      </c>
      <c r="D4" t="s">
        <v>257</v>
      </c>
      <c r="E4">
        <v>9</v>
      </c>
      <c r="F4">
        <v>9</v>
      </c>
      <c r="G4">
        <v>10</v>
      </c>
    </row>
    <row r="5" spans="1:11" x14ac:dyDescent="0.35">
      <c r="B5" t="s">
        <v>248</v>
      </c>
      <c r="C5">
        <v>1986</v>
      </c>
      <c r="D5" t="s">
        <v>257</v>
      </c>
      <c r="E5">
        <v>8</v>
      </c>
      <c r="F5">
        <v>9</v>
      </c>
      <c r="G5">
        <v>10</v>
      </c>
    </row>
    <row r="6" spans="1:11" x14ac:dyDescent="0.35">
      <c r="B6" t="s">
        <v>249</v>
      </c>
      <c r="C6">
        <v>1984</v>
      </c>
      <c r="D6" t="s">
        <v>256</v>
      </c>
      <c r="E6">
        <v>5</v>
      </c>
      <c r="F6">
        <v>6</v>
      </c>
      <c r="G6">
        <v>7</v>
      </c>
    </row>
    <row r="7" spans="1:11" x14ac:dyDescent="0.35">
      <c r="B7" t="s">
        <v>250</v>
      </c>
      <c r="C7">
        <v>1987</v>
      </c>
      <c r="D7" t="s">
        <v>257</v>
      </c>
      <c r="E7">
        <v>7</v>
      </c>
      <c r="F7">
        <v>8</v>
      </c>
      <c r="G7">
        <v>8</v>
      </c>
    </row>
    <row r="8" spans="1:11" x14ac:dyDescent="0.35">
      <c r="B8" t="s">
        <v>251</v>
      </c>
      <c r="C8">
        <v>1986</v>
      </c>
      <c r="D8" t="s">
        <v>258</v>
      </c>
      <c r="E8">
        <v>7</v>
      </c>
      <c r="F8">
        <v>5</v>
      </c>
      <c r="G8">
        <v>6</v>
      </c>
    </row>
    <row r="9" spans="1:11" x14ac:dyDescent="0.35">
      <c r="B9" t="s">
        <v>252</v>
      </c>
      <c r="C9">
        <v>1982</v>
      </c>
      <c r="D9" t="s">
        <v>256</v>
      </c>
      <c r="E9">
        <v>8</v>
      </c>
      <c r="F9">
        <v>9</v>
      </c>
      <c r="G9">
        <v>10</v>
      </c>
    </row>
    <row r="10" spans="1:11" x14ac:dyDescent="0.35">
      <c r="B10" t="s">
        <v>253</v>
      </c>
      <c r="C10">
        <v>1986</v>
      </c>
      <c r="D10" t="s">
        <v>258</v>
      </c>
      <c r="E10">
        <v>6</v>
      </c>
      <c r="F10">
        <v>7</v>
      </c>
      <c r="G10">
        <v>8</v>
      </c>
    </row>
    <row r="11" spans="1:11" x14ac:dyDescent="0.35">
      <c r="B11" t="s">
        <v>254</v>
      </c>
      <c r="C11">
        <v>1987</v>
      </c>
      <c r="D11" t="s">
        <v>257</v>
      </c>
      <c r="E11">
        <v>2</v>
      </c>
      <c r="F11">
        <v>3</v>
      </c>
      <c r="G11">
        <v>4</v>
      </c>
    </row>
    <row r="12" spans="1:11" x14ac:dyDescent="0.35">
      <c r="B12" t="s">
        <v>255</v>
      </c>
      <c r="C12">
        <v>1985</v>
      </c>
      <c r="D12" t="s">
        <v>258</v>
      </c>
      <c r="E12">
        <v>4</v>
      </c>
      <c r="F12">
        <v>5</v>
      </c>
      <c r="G12">
        <v>6</v>
      </c>
    </row>
    <row r="13" spans="1:11" x14ac:dyDescent="0.35">
      <c r="G13" t="s">
        <v>165</v>
      </c>
    </row>
    <row r="14" spans="1:11" x14ac:dyDescent="0.35">
      <c r="G14" t="s">
        <v>23</v>
      </c>
    </row>
    <row r="15" spans="1:11" x14ac:dyDescent="0.35">
      <c r="G15" t="s">
        <v>259</v>
      </c>
    </row>
    <row r="16" spans="1:11" x14ac:dyDescent="0.35">
      <c r="G16" t="s">
        <v>260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J13" sqref="J13"/>
    </sheetView>
  </sheetViews>
  <sheetFormatPr defaultRowHeight="14.5" x14ac:dyDescent="0.35"/>
  <cols>
    <col min="2" max="2" width="13.81640625" bestFit="1" customWidth="1"/>
    <col min="3" max="3" width="15.7265625" customWidth="1"/>
  </cols>
  <sheetData>
    <row r="1" spans="1:11" x14ac:dyDescent="0.35">
      <c r="A1" t="s">
        <v>261</v>
      </c>
    </row>
    <row r="2" spans="1:11" ht="29" x14ac:dyDescent="0.35">
      <c r="A2" t="s">
        <v>1</v>
      </c>
      <c r="B2" t="s">
        <v>98</v>
      </c>
      <c r="C2" s="1"/>
      <c r="D2" s="1" t="s">
        <v>262</v>
      </c>
      <c r="E2" t="s">
        <v>102</v>
      </c>
      <c r="F2" t="s">
        <v>103</v>
      </c>
      <c r="G2" t="s">
        <v>104</v>
      </c>
      <c r="H2" t="s">
        <v>105</v>
      </c>
      <c r="I2" t="s">
        <v>107</v>
      </c>
      <c r="J2" s="1" t="s">
        <v>244</v>
      </c>
      <c r="K2" s="1" t="s">
        <v>245</v>
      </c>
    </row>
    <row r="3" spans="1:11" x14ac:dyDescent="0.35">
      <c r="A3">
        <v>1</v>
      </c>
      <c r="B3" t="s">
        <v>246</v>
      </c>
      <c r="C3" t="s">
        <v>263</v>
      </c>
      <c r="D3" t="s">
        <v>258</v>
      </c>
      <c r="E3">
        <v>3</v>
      </c>
      <c r="F3">
        <v>3</v>
      </c>
      <c r="G3">
        <v>3</v>
      </c>
    </row>
    <row r="4" spans="1:11" x14ac:dyDescent="0.35">
      <c r="B4" t="s">
        <v>247</v>
      </c>
      <c r="C4" t="s">
        <v>264</v>
      </c>
      <c r="D4" t="s">
        <v>256</v>
      </c>
      <c r="E4">
        <v>9</v>
      </c>
      <c r="F4">
        <v>9</v>
      </c>
      <c r="G4">
        <v>10</v>
      </c>
    </row>
    <row r="5" spans="1:11" x14ac:dyDescent="0.35">
      <c r="B5" t="s">
        <v>248</v>
      </c>
      <c r="C5" t="s">
        <v>263</v>
      </c>
      <c r="D5" t="s">
        <v>256</v>
      </c>
      <c r="E5">
        <v>8</v>
      </c>
      <c r="F5">
        <v>9</v>
      </c>
      <c r="G5">
        <v>10</v>
      </c>
    </row>
    <row r="6" spans="1:11" x14ac:dyDescent="0.35">
      <c r="B6" t="s">
        <v>249</v>
      </c>
      <c r="C6" t="s">
        <v>263</v>
      </c>
      <c r="D6" t="s">
        <v>257</v>
      </c>
      <c r="E6">
        <v>5</v>
      </c>
      <c r="F6">
        <v>6</v>
      </c>
      <c r="G6">
        <v>7</v>
      </c>
    </row>
    <row r="7" spans="1:11" x14ac:dyDescent="0.35">
      <c r="B7" t="s">
        <v>250</v>
      </c>
      <c r="C7" t="s">
        <v>263</v>
      </c>
      <c r="D7" t="s">
        <v>256</v>
      </c>
      <c r="E7">
        <v>7</v>
      </c>
      <c r="F7">
        <v>8</v>
      </c>
      <c r="G7">
        <v>8</v>
      </c>
    </row>
    <row r="8" spans="1:11" x14ac:dyDescent="0.35">
      <c r="B8" t="s">
        <v>251</v>
      </c>
      <c r="C8" t="s">
        <v>264</v>
      </c>
      <c r="D8" t="s">
        <v>258</v>
      </c>
      <c r="E8">
        <v>7</v>
      </c>
      <c r="F8">
        <v>5</v>
      </c>
      <c r="G8">
        <v>6</v>
      </c>
    </row>
    <row r="9" spans="1:11" x14ac:dyDescent="0.35">
      <c r="B9" t="s">
        <v>252</v>
      </c>
      <c r="C9" t="s">
        <v>263</v>
      </c>
      <c r="D9" t="s">
        <v>257</v>
      </c>
      <c r="E9">
        <v>8</v>
      </c>
      <c r="F9">
        <v>9</v>
      </c>
      <c r="G9">
        <v>10</v>
      </c>
    </row>
    <row r="10" spans="1:11" x14ac:dyDescent="0.35">
      <c r="B10" t="s">
        <v>253</v>
      </c>
      <c r="C10" t="s">
        <v>263</v>
      </c>
      <c r="D10" t="s">
        <v>258</v>
      </c>
      <c r="E10">
        <v>6</v>
      </c>
      <c r="F10">
        <v>7</v>
      </c>
      <c r="G10">
        <v>8</v>
      </c>
    </row>
    <row r="11" spans="1:11" x14ac:dyDescent="0.35">
      <c r="B11" t="s">
        <v>254</v>
      </c>
      <c r="C11" t="s">
        <v>264</v>
      </c>
      <c r="D11" t="s">
        <v>256</v>
      </c>
      <c r="E11">
        <v>2</v>
      </c>
      <c r="F11">
        <v>3</v>
      </c>
      <c r="G11">
        <v>4</v>
      </c>
    </row>
    <row r="12" spans="1:11" x14ac:dyDescent="0.35">
      <c r="B12" t="s">
        <v>255</v>
      </c>
      <c r="C12" t="s">
        <v>263</v>
      </c>
      <c r="D12" t="s">
        <v>257</v>
      </c>
      <c r="E12">
        <v>4</v>
      </c>
      <c r="F12">
        <v>5</v>
      </c>
      <c r="G12">
        <v>6</v>
      </c>
    </row>
    <row r="13" spans="1:11" x14ac:dyDescent="0.35">
      <c r="G13" t="s">
        <v>165</v>
      </c>
    </row>
    <row r="14" spans="1:11" x14ac:dyDescent="0.35">
      <c r="G14" t="s">
        <v>23</v>
      </c>
    </row>
    <row r="15" spans="1:11" x14ac:dyDescent="0.35">
      <c r="G15" t="s">
        <v>259</v>
      </c>
    </row>
    <row r="16" spans="1:11" x14ac:dyDescent="0.35">
      <c r="G16" t="s">
        <v>260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8" sqref="A18"/>
    </sheetView>
  </sheetViews>
  <sheetFormatPr defaultRowHeight="14.5" x14ac:dyDescent="0.35"/>
  <sheetData>
    <row r="1" spans="1:6" x14ac:dyDescent="0.35">
      <c r="A1" t="s">
        <v>265</v>
      </c>
    </row>
    <row r="2" spans="1:6" x14ac:dyDescent="0.35">
      <c r="A2" t="s">
        <v>1</v>
      </c>
      <c r="B2" t="s">
        <v>266</v>
      </c>
      <c r="C2" t="s">
        <v>79</v>
      </c>
      <c r="D2" t="s">
        <v>133</v>
      </c>
      <c r="E2" t="s">
        <v>29</v>
      </c>
      <c r="F2" t="s">
        <v>171</v>
      </c>
    </row>
    <row r="3" spans="1:6" x14ac:dyDescent="0.35">
      <c r="A3">
        <v>1</v>
      </c>
      <c r="B3" t="s">
        <v>267</v>
      </c>
    </row>
    <row r="4" spans="1:6" x14ac:dyDescent="0.35">
      <c r="B4" t="s">
        <v>268</v>
      </c>
    </row>
    <row r="5" spans="1:6" x14ac:dyDescent="0.35">
      <c r="B5" t="s">
        <v>269</v>
      </c>
    </row>
    <row r="6" spans="1:6" x14ac:dyDescent="0.35">
      <c r="B6" t="s">
        <v>270</v>
      </c>
    </row>
    <row r="7" spans="1:6" x14ac:dyDescent="0.35">
      <c r="B7" t="s">
        <v>271</v>
      </c>
    </row>
    <row r="8" spans="1:6" x14ac:dyDescent="0.35">
      <c r="B8" t="s">
        <v>272</v>
      </c>
    </row>
    <row r="9" spans="1:6" x14ac:dyDescent="0.35">
      <c r="B9" t="s">
        <v>273</v>
      </c>
    </row>
    <row r="10" spans="1:6" x14ac:dyDescent="0.35">
      <c r="B10" t="s">
        <v>274</v>
      </c>
    </row>
    <row r="11" spans="1:6" x14ac:dyDescent="0.35">
      <c r="B11" t="s">
        <v>275</v>
      </c>
    </row>
    <row r="12" spans="1:6" x14ac:dyDescent="0.35">
      <c r="B12" t="s">
        <v>276</v>
      </c>
    </row>
    <row r="14" spans="1:6" x14ac:dyDescent="0.35">
      <c r="A14" t="s">
        <v>74</v>
      </c>
    </row>
    <row r="15" spans="1:6" x14ac:dyDescent="0.35">
      <c r="A15" t="s">
        <v>148</v>
      </c>
    </row>
    <row r="16" spans="1:6" x14ac:dyDescent="0.35">
      <c r="A16" t="s">
        <v>25</v>
      </c>
    </row>
    <row r="17" spans="1:1" x14ac:dyDescent="0.35">
      <c r="A17" t="s">
        <v>277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E15" sqref="E15"/>
    </sheetView>
  </sheetViews>
  <sheetFormatPr defaultRowHeight="14.5" x14ac:dyDescent="0.35"/>
  <cols>
    <col min="2" max="2" width="10.81640625" bestFit="1" customWidth="1"/>
    <col min="3" max="3" width="11" customWidth="1"/>
  </cols>
  <sheetData>
    <row r="1" spans="1:8" x14ac:dyDescent="0.35">
      <c r="A1" t="s">
        <v>283</v>
      </c>
    </row>
    <row r="2" spans="1:8" ht="43.5" x14ac:dyDescent="0.35">
      <c r="A2" t="s">
        <v>1</v>
      </c>
      <c r="B2" t="s">
        <v>266</v>
      </c>
      <c r="C2" s="1" t="s">
        <v>278</v>
      </c>
      <c r="D2" t="s">
        <v>279</v>
      </c>
      <c r="E2" s="1" t="s">
        <v>280</v>
      </c>
      <c r="F2" s="1" t="s">
        <v>281</v>
      </c>
      <c r="G2" s="1" t="s">
        <v>136</v>
      </c>
      <c r="H2" s="1" t="s">
        <v>282</v>
      </c>
    </row>
    <row r="3" spans="1:8" x14ac:dyDescent="0.35">
      <c r="A3">
        <v>1</v>
      </c>
      <c r="B3" t="s">
        <v>285</v>
      </c>
      <c r="D3">
        <v>200</v>
      </c>
    </row>
    <row r="4" spans="1:8" x14ac:dyDescent="0.35">
      <c r="B4" t="s">
        <v>284</v>
      </c>
      <c r="D4">
        <v>210</v>
      </c>
    </row>
    <row r="5" spans="1:8" x14ac:dyDescent="0.35">
      <c r="B5" t="s">
        <v>286</v>
      </c>
      <c r="D5">
        <v>210</v>
      </c>
    </row>
    <row r="6" spans="1:8" x14ac:dyDescent="0.35">
      <c r="B6" t="s">
        <v>287</v>
      </c>
      <c r="D6">
        <v>220</v>
      </c>
    </row>
    <row r="7" spans="1:8" x14ac:dyDescent="0.35">
      <c r="B7" t="s">
        <v>288</v>
      </c>
      <c r="D7">
        <v>220</v>
      </c>
    </row>
    <row r="8" spans="1:8" x14ac:dyDescent="0.35">
      <c r="B8" t="s">
        <v>289</v>
      </c>
      <c r="D8">
        <v>240</v>
      </c>
    </row>
    <row r="9" spans="1:8" x14ac:dyDescent="0.35">
      <c r="B9" t="s">
        <v>290</v>
      </c>
      <c r="D9">
        <v>240</v>
      </c>
    </row>
    <row r="10" spans="1:8" x14ac:dyDescent="0.35">
      <c r="B10" t="s">
        <v>284</v>
      </c>
      <c r="D10">
        <v>250</v>
      </c>
    </row>
    <row r="11" spans="1:8" x14ac:dyDescent="0.35">
      <c r="E11" t="s">
        <v>74</v>
      </c>
    </row>
    <row r="12" spans="1:8" x14ac:dyDescent="0.35">
      <c r="E12" t="s">
        <v>148</v>
      </c>
    </row>
    <row r="13" spans="1:8" x14ac:dyDescent="0.35">
      <c r="E13" t="s">
        <v>25</v>
      </c>
    </row>
    <row r="14" spans="1:8" x14ac:dyDescent="0.35">
      <c r="E14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I2" sqref="I2"/>
    </sheetView>
  </sheetViews>
  <sheetFormatPr defaultColWidth="9.1796875" defaultRowHeight="14" x14ac:dyDescent="0.3"/>
  <cols>
    <col min="1" max="1" width="9.1796875" style="2"/>
    <col min="2" max="2" width="31.453125" style="2" customWidth="1"/>
    <col min="3" max="6" width="9.1796875" style="2"/>
    <col min="7" max="7" width="10.54296875" style="2" customWidth="1"/>
    <col min="8" max="8" width="9.1796875" style="2"/>
    <col min="9" max="9" width="16.54296875" style="2" customWidth="1"/>
    <col min="10" max="10" width="9.1796875" style="2"/>
    <col min="11" max="11" width="21.1796875" style="2" customWidth="1"/>
    <col min="12" max="16384" width="9.1796875" style="2"/>
  </cols>
  <sheetData>
    <row r="1" spans="1:12" x14ac:dyDescent="0.3">
      <c r="A1" s="2" t="s">
        <v>332</v>
      </c>
    </row>
    <row r="2" spans="1:12" x14ac:dyDescent="0.3">
      <c r="G2" s="2" t="s">
        <v>331</v>
      </c>
      <c r="I2" s="18">
        <v>540000</v>
      </c>
    </row>
    <row r="3" spans="1:12" x14ac:dyDescent="0.3">
      <c r="E3" s="19" t="s">
        <v>330</v>
      </c>
      <c r="F3" s="19"/>
      <c r="G3" s="19"/>
      <c r="H3" s="19"/>
      <c r="I3" s="17">
        <v>26</v>
      </c>
    </row>
    <row r="4" spans="1:12" ht="56" x14ac:dyDescent="0.3">
      <c r="A4" s="2" t="s">
        <v>1</v>
      </c>
      <c r="B4" s="2" t="s">
        <v>329</v>
      </c>
      <c r="C4" s="2" t="s">
        <v>328</v>
      </c>
      <c r="D4" s="3" t="s">
        <v>327</v>
      </c>
      <c r="E4" s="3" t="s">
        <v>326</v>
      </c>
      <c r="F4" s="3" t="s">
        <v>325</v>
      </c>
      <c r="G4" s="3" t="s">
        <v>324</v>
      </c>
      <c r="H4" s="3" t="s">
        <v>323</v>
      </c>
      <c r="I4" s="3" t="s">
        <v>322</v>
      </c>
      <c r="J4" s="3" t="s">
        <v>321</v>
      </c>
      <c r="K4" s="3" t="s">
        <v>320</v>
      </c>
      <c r="L4" s="2" t="s">
        <v>59</v>
      </c>
    </row>
    <row r="5" spans="1:12" x14ac:dyDescent="0.3">
      <c r="B5" s="2" t="s">
        <v>319</v>
      </c>
      <c r="C5" s="2" t="s">
        <v>310</v>
      </c>
      <c r="D5" s="2">
        <v>3</v>
      </c>
      <c r="E5" s="2">
        <v>10</v>
      </c>
      <c r="F5" s="2">
        <v>26</v>
      </c>
      <c r="H5" s="2">
        <f>F5*$I$3</f>
        <v>676</v>
      </c>
      <c r="K5" s="16"/>
      <c r="L5" s="16">
        <f>IF(D5=MIN($D$5:$D$14),100000,0)</f>
        <v>0</v>
      </c>
    </row>
    <row r="6" spans="1:12" x14ac:dyDescent="0.3">
      <c r="B6" s="2" t="s">
        <v>318</v>
      </c>
      <c r="C6" s="2" t="s">
        <v>310</v>
      </c>
      <c r="D6" s="2">
        <v>2</v>
      </c>
      <c r="E6" s="2">
        <v>5</v>
      </c>
      <c r="F6" s="2">
        <v>26</v>
      </c>
      <c r="H6" s="2">
        <f t="shared" ref="H6:H14" si="0">F6*$I$3</f>
        <v>676</v>
      </c>
      <c r="K6" s="16"/>
      <c r="L6" s="16">
        <f t="shared" ref="L6:L14" si="1">IF(D6=MIN($D$5:$D$14),100000,0)</f>
        <v>100000</v>
      </c>
    </row>
    <row r="7" spans="1:12" x14ac:dyDescent="0.3">
      <c r="B7" s="2" t="s">
        <v>317</v>
      </c>
      <c r="C7" s="2" t="s">
        <v>308</v>
      </c>
      <c r="D7" s="2">
        <v>2.5</v>
      </c>
      <c r="E7" s="2">
        <v>6</v>
      </c>
      <c r="F7" s="2">
        <v>27</v>
      </c>
      <c r="H7" s="2">
        <f t="shared" si="0"/>
        <v>702</v>
      </c>
      <c r="K7" s="16"/>
      <c r="L7" s="16">
        <f t="shared" si="1"/>
        <v>0</v>
      </c>
    </row>
    <row r="8" spans="1:12" x14ac:dyDescent="0.3">
      <c r="B8" s="2" t="s">
        <v>316</v>
      </c>
      <c r="C8" s="2" t="s">
        <v>308</v>
      </c>
      <c r="D8" s="2">
        <v>3</v>
      </c>
      <c r="E8" s="2">
        <v>8</v>
      </c>
      <c r="F8" s="2">
        <v>25</v>
      </c>
      <c r="H8" s="2">
        <f t="shared" si="0"/>
        <v>650</v>
      </c>
      <c r="K8" s="16"/>
      <c r="L8" s="16">
        <f t="shared" si="1"/>
        <v>0</v>
      </c>
    </row>
    <row r="9" spans="1:12" x14ac:dyDescent="0.3">
      <c r="B9" s="2" t="s">
        <v>315</v>
      </c>
      <c r="C9" s="2" t="s">
        <v>310</v>
      </c>
      <c r="D9" s="2">
        <v>3</v>
      </c>
      <c r="E9" s="2">
        <v>6</v>
      </c>
      <c r="F9" s="2">
        <v>24</v>
      </c>
      <c r="H9" s="2">
        <f t="shared" si="0"/>
        <v>624</v>
      </c>
      <c r="K9" s="16"/>
      <c r="L9" s="16">
        <f t="shared" si="1"/>
        <v>0</v>
      </c>
    </row>
    <row r="10" spans="1:12" x14ac:dyDescent="0.3">
      <c r="B10" s="2" t="s">
        <v>314</v>
      </c>
      <c r="C10" s="2" t="s">
        <v>310</v>
      </c>
      <c r="D10" s="2">
        <v>2.5</v>
      </c>
      <c r="E10" s="2">
        <v>5</v>
      </c>
      <c r="F10" s="2">
        <v>20</v>
      </c>
      <c r="H10" s="2">
        <f t="shared" si="0"/>
        <v>520</v>
      </c>
      <c r="K10" s="16"/>
      <c r="L10" s="16">
        <f t="shared" si="1"/>
        <v>0</v>
      </c>
    </row>
    <row r="11" spans="1:12" x14ac:dyDescent="0.3">
      <c r="B11" s="2" t="s">
        <v>313</v>
      </c>
      <c r="C11" s="2" t="s">
        <v>308</v>
      </c>
      <c r="D11" s="2">
        <v>3</v>
      </c>
      <c r="E11" s="2">
        <v>6</v>
      </c>
      <c r="F11" s="2">
        <v>26</v>
      </c>
      <c r="H11" s="2">
        <f t="shared" si="0"/>
        <v>676</v>
      </c>
      <c r="K11" s="16"/>
      <c r="L11" s="16">
        <f t="shared" si="1"/>
        <v>0</v>
      </c>
    </row>
    <row r="12" spans="1:12" x14ac:dyDescent="0.3">
      <c r="B12" s="2" t="s">
        <v>312</v>
      </c>
      <c r="C12" s="2" t="s">
        <v>310</v>
      </c>
      <c r="D12" s="2">
        <v>2</v>
      </c>
      <c r="E12" s="2">
        <v>7</v>
      </c>
      <c r="F12" s="2">
        <v>24</v>
      </c>
      <c r="H12" s="2">
        <f t="shared" si="0"/>
        <v>624</v>
      </c>
      <c r="K12" s="16"/>
      <c r="L12" s="16">
        <f t="shared" si="1"/>
        <v>100000</v>
      </c>
    </row>
    <row r="13" spans="1:12" x14ac:dyDescent="0.3">
      <c r="B13" s="2" t="s">
        <v>311</v>
      </c>
      <c r="C13" s="2" t="s">
        <v>310</v>
      </c>
      <c r="D13" s="2">
        <v>4</v>
      </c>
      <c r="E13" s="2">
        <v>8</v>
      </c>
      <c r="F13" s="2">
        <v>26</v>
      </c>
      <c r="H13" s="2">
        <f t="shared" si="0"/>
        <v>676</v>
      </c>
      <c r="K13" s="16"/>
      <c r="L13" s="16">
        <f t="shared" si="1"/>
        <v>0</v>
      </c>
    </row>
    <row r="14" spans="1:12" x14ac:dyDescent="0.3">
      <c r="B14" s="2" t="s">
        <v>309</v>
      </c>
      <c r="C14" s="2" t="s">
        <v>308</v>
      </c>
      <c r="D14" s="2">
        <v>3</v>
      </c>
      <c r="E14" s="2">
        <v>7</v>
      </c>
      <c r="F14" s="2">
        <v>25</v>
      </c>
      <c r="H14" s="2">
        <f t="shared" si="0"/>
        <v>650</v>
      </c>
      <c r="K14" s="16"/>
      <c r="L14" s="16">
        <f t="shared" si="1"/>
        <v>0</v>
      </c>
    </row>
    <row r="15" spans="1:12" x14ac:dyDescent="0.3">
      <c r="F15" s="19" t="s">
        <v>74</v>
      </c>
      <c r="G15" s="19"/>
      <c r="K15" s="16"/>
      <c r="L15" s="16"/>
    </row>
    <row r="16" spans="1:12" x14ac:dyDescent="0.3">
      <c r="B16" s="3"/>
      <c r="F16" s="19" t="s">
        <v>23</v>
      </c>
      <c r="G16" s="19"/>
      <c r="K16" s="16"/>
      <c r="L16" s="16"/>
    </row>
    <row r="17" spans="6:12" x14ac:dyDescent="0.3">
      <c r="F17" s="19" t="s">
        <v>25</v>
      </c>
      <c r="G17" s="19"/>
      <c r="K17" s="16"/>
      <c r="L17" s="16"/>
    </row>
    <row r="18" spans="6:12" x14ac:dyDescent="0.3">
      <c r="F18" s="19" t="s">
        <v>24</v>
      </c>
      <c r="G18" s="19"/>
      <c r="K18" s="16"/>
      <c r="L18" s="16"/>
    </row>
  </sheetData>
  <mergeCells count="5">
    <mergeCell ref="E3:H3"/>
    <mergeCell ref="F15:G15"/>
    <mergeCell ref="F16:G16"/>
    <mergeCell ref="F17:G17"/>
    <mergeCell ref="F18:G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9" sqref="C9"/>
    </sheetView>
  </sheetViews>
  <sheetFormatPr defaultColWidth="9.1796875" defaultRowHeight="14" x14ac:dyDescent="0.3"/>
  <cols>
    <col min="1" max="1" width="9.1796875" style="2"/>
    <col min="2" max="2" width="14.26953125" style="2" customWidth="1"/>
    <col min="3" max="16384" width="9.1796875" style="2"/>
  </cols>
  <sheetData>
    <row r="1" spans="1:9" x14ac:dyDescent="0.3">
      <c r="A1" s="2" t="s">
        <v>0</v>
      </c>
    </row>
    <row r="2" spans="1:9" ht="42" x14ac:dyDescent="0.3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3">
      <c r="A3" s="2">
        <v>1</v>
      </c>
      <c r="B3" s="2" t="s">
        <v>10</v>
      </c>
      <c r="F3" s="2">
        <v>8000</v>
      </c>
    </row>
    <row r="4" spans="1:9" x14ac:dyDescent="0.3">
      <c r="B4" s="2" t="s">
        <v>11</v>
      </c>
      <c r="F4" s="2">
        <v>15000</v>
      </c>
    </row>
    <row r="5" spans="1:9" x14ac:dyDescent="0.3">
      <c r="B5" s="2" t="s">
        <v>12</v>
      </c>
      <c r="F5" s="2">
        <v>325000</v>
      </c>
    </row>
    <row r="6" spans="1:9" x14ac:dyDescent="0.3">
      <c r="B6" s="2" t="s">
        <v>13</v>
      </c>
      <c r="F6" s="2">
        <v>11500</v>
      </c>
    </row>
    <row r="7" spans="1:9" x14ac:dyDescent="0.3">
      <c r="B7" s="2" t="s">
        <v>14</v>
      </c>
      <c r="F7" s="2">
        <v>12000</v>
      </c>
    </row>
    <row r="8" spans="1:9" x14ac:dyDescent="0.3">
      <c r="B8" s="2" t="s">
        <v>15</v>
      </c>
      <c r="F8" s="2">
        <v>75000</v>
      </c>
    </row>
    <row r="9" spans="1:9" x14ac:dyDescent="0.3">
      <c r="B9" s="2" t="s">
        <v>16</v>
      </c>
      <c r="F9" s="2">
        <v>9500</v>
      </c>
    </row>
    <row r="10" spans="1:9" x14ac:dyDescent="0.3">
      <c r="B10" s="2" t="s">
        <v>17</v>
      </c>
      <c r="F10" s="2">
        <v>80000</v>
      </c>
    </row>
    <row r="11" spans="1:9" x14ac:dyDescent="0.3">
      <c r="B11" s="2" t="s">
        <v>19</v>
      </c>
      <c r="F11" s="2">
        <v>55000</v>
      </c>
    </row>
    <row r="12" spans="1:9" x14ac:dyDescent="0.3">
      <c r="B12" s="2" t="s">
        <v>18</v>
      </c>
      <c r="F12" s="2">
        <v>70000</v>
      </c>
    </row>
    <row r="13" spans="1:9" x14ac:dyDescent="0.3">
      <c r="F13" s="19" t="s">
        <v>22</v>
      </c>
      <c r="G13" s="19"/>
      <c r="H13" s="19"/>
    </row>
    <row r="14" spans="1:9" ht="30" customHeight="1" x14ac:dyDescent="0.3">
      <c r="B14" s="20" t="s">
        <v>20</v>
      </c>
      <c r="C14" s="20"/>
      <c r="D14" s="20"/>
      <c r="F14" s="19" t="s">
        <v>23</v>
      </c>
      <c r="G14" s="19"/>
      <c r="H14" s="19"/>
    </row>
    <row r="15" spans="1:9" ht="28.5" customHeight="1" x14ac:dyDescent="0.3">
      <c r="B15" s="20" t="s">
        <v>21</v>
      </c>
      <c r="C15" s="20"/>
      <c r="D15" s="20"/>
      <c r="F15" s="19" t="s">
        <v>24</v>
      </c>
      <c r="G15" s="19"/>
      <c r="H15" s="19"/>
    </row>
    <row r="16" spans="1:9" x14ac:dyDescent="0.3">
      <c r="F16" s="19" t="s">
        <v>25</v>
      </c>
      <c r="G16" s="19"/>
      <c r="H16" s="19"/>
    </row>
  </sheetData>
  <mergeCells count="6">
    <mergeCell ref="F16:H16"/>
    <mergeCell ref="B14:D14"/>
    <mergeCell ref="B15:D15"/>
    <mergeCell ref="F14:H14"/>
    <mergeCell ref="F13:H13"/>
    <mergeCell ref="F15:H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3" sqref="H13:J16"/>
    </sheetView>
  </sheetViews>
  <sheetFormatPr defaultRowHeight="14.5" x14ac:dyDescent="0.35"/>
  <cols>
    <col min="2" max="2" width="37.1796875" customWidth="1"/>
    <col min="5" max="5" width="15.81640625" customWidth="1"/>
    <col min="9" max="9" width="14.7265625" customWidth="1"/>
    <col min="10" max="10" width="15.1796875" bestFit="1" customWidth="1"/>
  </cols>
  <sheetData>
    <row r="1" spans="1:10" x14ac:dyDescent="0.35">
      <c r="A1" t="s">
        <v>26</v>
      </c>
    </row>
    <row r="2" spans="1:10" ht="29" x14ac:dyDescent="0.35">
      <c r="A2" t="s">
        <v>1</v>
      </c>
      <c r="B2" t="s">
        <v>27</v>
      </c>
      <c r="C2" s="1" t="s">
        <v>28</v>
      </c>
      <c r="D2" t="s">
        <v>29</v>
      </c>
      <c r="E2" t="s">
        <v>30</v>
      </c>
      <c r="F2" t="s">
        <v>31</v>
      </c>
      <c r="G2" s="1" t="s">
        <v>32</v>
      </c>
      <c r="H2" s="1" t="s">
        <v>33</v>
      </c>
      <c r="I2" s="1" t="s">
        <v>59</v>
      </c>
      <c r="J2" t="s">
        <v>34</v>
      </c>
    </row>
    <row r="3" spans="1:10" x14ac:dyDescent="0.35">
      <c r="A3">
        <v>1</v>
      </c>
      <c r="B3" t="s">
        <v>35</v>
      </c>
      <c r="C3">
        <v>20</v>
      </c>
      <c r="D3">
        <v>120000</v>
      </c>
      <c r="J3" s="9"/>
    </row>
    <row r="4" spans="1:10" x14ac:dyDescent="0.35">
      <c r="A4">
        <v>2</v>
      </c>
      <c r="B4" t="s">
        <v>36</v>
      </c>
      <c r="C4">
        <v>15</v>
      </c>
      <c r="D4">
        <v>175000</v>
      </c>
      <c r="J4" s="9"/>
    </row>
    <row r="5" spans="1:10" x14ac:dyDescent="0.35">
      <c r="A5">
        <v>3</v>
      </c>
      <c r="B5" s="10" t="s">
        <v>37</v>
      </c>
      <c r="C5" s="10">
        <v>60</v>
      </c>
      <c r="D5">
        <v>520000</v>
      </c>
      <c r="J5" s="9"/>
    </row>
    <row r="6" spans="1:10" x14ac:dyDescent="0.35">
      <c r="A6">
        <v>4</v>
      </c>
      <c r="B6" s="10" t="s">
        <v>38</v>
      </c>
      <c r="C6" s="10">
        <v>23</v>
      </c>
      <c r="D6">
        <v>450000</v>
      </c>
      <c r="J6" s="9"/>
    </row>
    <row r="7" spans="1:10" x14ac:dyDescent="0.35">
      <c r="A7">
        <v>5</v>
      </c>
      <c r="B7" s="11" t="s">
        <v>39</v>
      </c>
      <c r="C7">
        <v>10</v>
      </c>
      <c r="D7">
        <v>360000</v>
      </c>
      <c r="J7" s="9"/>
    </row>
    <row r="8" spans="1:10" x14ac:dyDescent="0.35">
      <c r="A8">
        <v>6</v>
      </c>
      <c r="B8" s="11" t="s">
        <v>40</v>
      </c>
      <c r="C8">
        <v>50</v>
      </c>
      <c r="D8">
        <v>675000</v>
      </c>
      <c r="J8" s="9"/>
    </row>
    <row r="9" spans="1:10" x14ac:dyDescent="0.35">
      <c r="A9">
        <v>7</v>
      </c>
      <c r="B9" s="11" t="s">
        <v>41</v>
      </c>
      <c r="C9">
        <v>85</v>
      </c>
      <c r="D9">
        <v>3000000</v>
      </c>
      <c r="E9" s="8"/>
      <c r="J9" s="9"/>
    </row>
    <row r="10" spans="1:10" x14ac:dyDescent="0.35">
      <c r="A10">
        <v>8</v>
      </c>
      <c r="B10" s="10" t="s">
        <v>42</v>
      </c>
      <c r="C10" s="10">
        <v>56</v>
      </c>
      <c r="D10">
        <v>120000</v>
      </c>
      <c r="J10" s="9"/>
    </row>
    <row r="11" spans="1:10" x14ac:dyDescent="0.35">
      <c r="A11">
        <v>9</v>
      </c>
      <c r="B11" t="s">
        <v>43</v>
      </c>
      <c r="C11">
        <v>67</v>
      </c>
      <c r="D11">
        <v>130000</v>
      </c>
      <c r="J11" s="9"/>
    </row>
    <row r="12" spans="1:10" x14ac:dyDescent="0.35">
      <c r="A12">
        <v>10</v>
      </c>
      <c r="B12" s="10" t="s">
        <v>44</v>
      </c>
      <c r="C12" s="10">
        <v>100</v>
      </c>
      <c r="D12">
        <v>110000</v>
      </c>
      <c r="J12" s="9"/>
    </row>
    <row r="13" spans="1:10" x14ac:dyDescent="0.35">
      <c r="B13" t="s">
        <v>45</v>
      </c>
      <c r="F13" t="s">
        <v>22</v>
      </c>
    </row>
    <row r="14" spans="1:10" x14ac:dyDescent="0.35">
      <c r="B14" s="4" t="s">
        <v>46</v>
      </c>
      <c r="C14" s="4"/>
      <c r="D14" s="4">
        <f>SUMIF(B3:B12,"G*",C3:C12)</f>
        <v>239</v>
      </c>
      <c r="E14" s="5"/>
      <c r="F14" s="5" t="s">
        <v>48</v>
      </c>
      <c r="G14" s="5"/>
      <c r="H14" s="5"/>
      <c r="I14" s="5"/>
    </row>
    <row r="15" spans="1:10" x14ac:dyDescent="0.35">
      <c r="B15" s="4" t="s">
        <v>47</v>
      </c>
      <c r="C15" s="4"/>
      <c r="D15" s="4">
        <f>COUNTIF(B3:B12,"T*")</f>
        <v>3</v>
      </c>
      <c r="E15" s="5"/>
      <c r="F15" s="5" t="s">
        <v>49</v>
      </c>
      <c r="G15" s="5"/>
      <c r="H15" s="5"/>
      <c r="I15" s="5"/>
    </row>
    <row r="16" spans="1:10" x14ac:dyDescent="0.35">
      <c r="F16" s="6" t="s">
        <v>50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E4" sqref="E4:E13"/>
    </sheetView>
  </sheetViews>
  <sheetFormatPr defaultRowHeight="14.5" x14ac:dyDescent="0.35"/>
  <cols>
    <col min="2" max="2" width="13.81640625" customWidth="1"/>
    <col min="3" max="3" width="24.54296875" customWidth="1"/>
    <col min="4" max="4" width="24.7265625" customWidth="1"/>
    <col min="5" max="5" width="24.81640625" customWidth="1"/>
  </cols>
  <sheetData>
    <row r="1" spans="1:9" x14ac:dyDescent="0.35">
      <c r="A1" t="s">
        <v>51</v>
      </c>
    </row>
    <row r="2" spans="1:9" x14ac:dyDescent="0.35">
      <c r="F2" t="s">
        <v>60</v>
      </c>
      <c r="G2">
        <v>15700</v>
      </c>
    </row>
    <row r="3" spans="1:9" ht="29" x14ac:dyDescent="0.35">
      <c r="A3" t="s">
        <v>1</v>
      </c>
      <c r="B3" t="s">
        <v>52</v>
      </c>
      <c r="C3" t="s">
        <v>53</v>
      </c>
      <c r="D3" t="s">
        <v>54</v>
      </c>
      <c r="E3" t="s">
        <v>55</v>
      </c>
      <c r="F3" s="1" t="s">
        <v>56</v>
      </c>
      <c r="G3" t="s">
        <v>57</v>
      </c>
      <c r="H3" t="s">
        <v>58</v>
      </c>
      <c r="I3" t="s">
        <v>59</v>
      </c>
    </row>
    <row r="4" spans="1:9" x14ac:dyDescent="0.35">
      <c r="B4" t="s">
        <v>61</v>
      </c>
      <c r="C4" s="14">
        <v>39328</v>
      </c>
      <c r="D4" s="14">
        <v>39360</v>
      </c>
      <c r="E4" s="15"/>
    </row>
    <row r="5" spans="1:9" x14ac:dyDescent="0.35">
      <c r="B5" t="s">
        <v>62</v>
      </c>
      <c r="C5" s="14">
        <v>39228</v>
      </c>
      <c r="D5" s="14">
        <v>39394</v>
      </c>
      <c r="E5" s="15"/>
    </row>
    <row r="6" spans="1:9" x14ac:dyDescent="0.35">
      <c r="B6" t="s">
        <v>63</v>
      </c>
      <c r="C6" s="14">
        <v>39241</v>
      </c>
      <c r="D6" s="14">
        <v>39310</v>
      </c>
      <c r="E6" s="15"/>
    </row>
    <row r="7" spans="1:9" x14ac:dyDescent="0.35">
      <c r="B7" t="s">
        <v>64</v>
      </c>
      <c r="C7" s="14">
        <v>39303</v>
      </c>
      <c r="D7" s="14">
        <v>39367</v>
      </c>
      <c r="E7" s="15"/>
    </row>
    <row r="8" spans="1:9" x14ac:dyDescent="0.35">
      <c r="B8" t="s">
        <v>65</v>
      </c>
      <c r="C8" s="14">
        <v>39212</v>
      </c>
      <c r="D8" s="14">
        <v>39243</v>
      </c>
      <c r="E8" s="15"/>
    </row>
    <row r="9" spans="1:9" x14ac:dyDescent="0.35">
      <c r="B9" t="s">
        <v>66</v>
      </c>
      <c r="C9" s="14">
        <v>39378</v>
      </c>
      <c r="D9" s="14">
        <v>39397</v>
      </c>
      <c r="E9" s="15"/>
    </row>
    <row r="10" spans="1:9" x14ac:dyDescent="0.35">
      <c r="B10" t="s">
        <v>67</v>
      </c>
      <c r="C10" s="14">
        <v>39306</v>
      </c>
      <c r="D10" s="14">
        <v>39337</v>
      </c>
      <c r="E10" s="15"/>
    </row>
    <row r="11" spans="1:9" x14ac:dyDescent="0.35">
      <c r="B11" t="s">
        <v>68</v>
      </c>
      <c r="C11" s="14">
        <v>39238</v>
      </c>
      <c r="D11" s="14">
        <v>39271</v>
      </c>
      <c r="E11" s="15"/>
    </row>
    <row r="12" spans="1:9" x14ac:dyDescent="0.35">
      <c r="B12" t="s">
        <v>69</v>
      </c>
      <c r="C12" s="14">
        <v>39248</v>
      </c>
      <c r="D12" s="14">
        <v>39263</v>
      </c>
      <c r="E12" s="15"/>
    </row>
    <row r="13" spans="1:9" x14ac:dyDescent="0.35">
      <c r="B13" t="s">
        <v>70</v>
      </c>
      <c r="C13" s="14">
        <v>39283</v>
      </c>
      <c r="D13" s="14">
        <v>39291</v>
      </c>
      <c r="E13" s="15"/>
    </row>
    <row r="15" spans="1:9" x14ac:dyDescent="0.35">
      <c r="B15" s="21" t="s">
        <v>71</v>
      </c>
      <c r="C15" s="21"/>
      <c r="F15" s="21" t="s">
        <v>74</v>
      </c>
      <c r="G15" s="21"/>
    </row>
    <row r="16" spans="1:9" x14ac:dyDescent="0.35">
      <c r="B16" s="22" t="s">
        <v>72</v>
      </c>
      <c r="C16" s="23"/>
      <c r="D16" s="4"/>
      <c r="F16" s="21" t="s">
        <v>23</v>
      </c>
      <c r="G16" s="21"/>
    </row>
    <row r="17" spans="2:7" x14ac:dyDescent="0.35">
      <c r="B17" s="4" t="s">
        <v>73</v>
      </c>
      <c r="C17" s="4"/>
      <c r="D17" s="4"/>
      <c r="F17" s="21" t="s">
        <v>24</v>
      </c>
      <c r="G17" s="21"/>
    </row>
    <row r="18" spans="2:7" x14ac:dyDescent="0.35">
      <c r="F18" s="21" t="s">
        <v>25</v>
      </c>
      <c r="G18" s="21"/>
    </row>
  </sheetData>
  <mergeCells count="6">
    <mergeCell ref="F18:G18"/>
    <mergeCell ref="B15:C15"/>
    <mergeCell ref="B16:C16"/>
    <mergeCell ref="F15:G15"/>
    <mergeCell ref="F16:G16"/>
    <mergeCell ref="F17:G1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17" sqref="G17"/>
    </sheetView>
  </sheetViews>
  <sheetFormatPr defaultRowHeight="14.5" x14ac:dyDescent="0.35"/>
  <cols>
    <col min="4" max="4" width="11" customWidth="1"/>
  </cols>
  <sheetData>
    <row r="1" spans="1:9" x14ac:dyDescent="0.35">
      <c r="A1" t="s">
        <v>75</v>
      </c>
    </row>
    <row r="2" spans="1:9" ht="29" x14ac:dyDescent="0.35">
      <c r="A2" t="s">
        <v>1</v>
      </c>
      <c r="B2" t="s">
        <v>76</v>
      </c>
      <c r="C2" t="s">
        <v>77</v>
      </c>
      <c r="D2" s="1" t="s">
        <v>78</v>
      </c>
      <c r="E2" t="s">
        <v>79</v>
      </c>
      <c r="F2" s="1" t="s">
        <v>80</v>
      </c>
      <c r="G2" s="1" t="s">
        <v>81</v>
      </c>
      <c r="H2" s="1" t="s">
        <v>82</v>
      </c>
      <c r="I2" s="1" t="s">
        <v>83</v>
      </c>
    </row>
    <row r="3" spans="1:9" x14ac:dyDescent="0.35">
      <c r="A3">
        <v>1</v>
      </c>
      <c r="B3" t="s">
        <v>84</v>
      </c>
      <c r="E3">
        <v>100</v>
      </c>
    </row>
    <row r="4" spans="1:9" x14ac:dyDescent="0.35">
      <c r="B4" t="s">
        <v>85</v>
      </c>
      <c r="E4">
        <v>200</v>
      </c>
    </row>
    <row r="5" spans="1:9" x14ac:dyDescent="0.35">
      <c r="B5" t="s">
        <v>86</v>
      </c>
      <c r="E5">
        <v>50</v>
      </c>
    </row>
    <row r="6" spans="1:9" x14ac:dyDescent="0.35">
      <c r="B6" t="s">
        <v>87</v>
      </c>
      <c r="E6">
        <v>500</v>
      </c>
    </row>
    <row r="7" spans="1:9" x14ac:dyDescent="0.35">
      <c r="B7" t="s">
        <v>87</v>
      </c>
      <c r="E7">
        <v>80</v>
      </c>
    </row>
    <row r="8" spans="1:9" x14ac:dyDescent="0.35">
      <c r="B8" t="s">
        <v>88</v>
      </c>
      <c r="E8">
        <v>450</v>
      </c>
    </row>
    <row r="9" spans="1:9" x14ac:dyDescent="0.35">
      <c r="B9" t="s">
        <v>89</v>
      </c>
      <c r="E9">
        <v>50</v>
      </c>
    </row>
    <row r="10" spans="1:9" x14ac:dyDescent="0.35">
      <c r="B10" t="s">
        <v>86</v>
      </c>
      <c r="E10">
        <v>350</v>
      </c>
    </row>
    <row r="11" spans="1:9" x14ac:dyDescent="0.35">
      <c r="B11" t="s">
        <v>88</v>
      </c>
      <c r="E11">
        <v>550</v>
      </c>
    </row>
    <row r="12" spans="1:9" x14ac:dyDescent="0.35">
      <c r="B12" t="s">
        <v>90</v>
      </c>
      <c r="E12">
        <v>70</v>
      </c>
    </row>
    <row r="13" spans="1:9" x14ac:dyDescent="0.35">
      <c r="B13" s="25" t="s">
        <v>91</v>
      </c>
      <c r="C13" s="25"/>
      <c r="D13" s="25"/>
      <c r="E13" s="25"/>
      <c r="F13" s="26"/>
      <c r="G13" t="s">
        <v>24</v>
      </c>
    </row>
    <row r="14" spans="1:9" x14ac:dyDescent="0.35">
      <c r="B14" s="24" t="s">
        <v>92</v>
      </c>
      <c r="C14" s="24"/>
      <c r="D14" s="24"/>
      <c r="E14" s="24"/>
      <c r="F14" s="5"/>
      <c r="G14" t="s">
        <v>94</v>
      </c>
    </row>
    <row r="15" spans="1:9" x14ac:dyDescent="0.35">
      <c r="B15" s="4" t="s">
        <v>93</v>
      </c>
      <c r="C15" s="4"/>
      <c r="D15" s="4"/>
      <c r="E15" s="4"/>
      <c r="F15" s="5"/>
      <c r="G15" t="s">
        <v>95</v>
      </c>
    </row>
    <row r="16" spans="1:9" x14ac:dyDescent="0.35">
      <c r="G16" t="s">
        <v>23</v>
      </c>
    </row>
  </sheetData>
  <mergeCells count="2">
    <mergeCell ref="B14:E14"/>
    <mergeCell ref="B13:F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Q23" sqref="Q23"/>
    </sheetView>
  </sheetViews>
  <sheetFormatPr defaultRowHeight="14.5" x14ac:dyDescent="0.35"/>
  <cols>
    <col min="4" max="4" width="4.453125" bestFit="1" customWidth="1"/>
    <col min="5" max="5" width="7.7265625" bestFit="1" customWidth="1"/>
    <col min="6" max="6" width="4.81640625" bestFit="1" customWidth="1"/>
    <col min="7" max="8" width="4.26953125" customWidth="1"/>
    <col min="9" max="9" width="5.81640625" customWidth="1"/>
    <col min="10" max="13" width="7.453125" customWidth="1"/>
  </cols>
  <sheetData>
    <row r="1" spans="1:13" x14ac:dyDescent="0.35">
      <c r="A1" t="s">
        <v>96</v>
      </c>
    </row>
    <row r="2" spans="1:13" ht="43.5" x14ac:dyDescent="0.35">
      <c r="A2" t="s">
        <v>1</v>
      </c>
      <c r="B2" t="s">
        <v>97</v>
      </c>
      <c r="C2" t="s">
        <v>98</v>
      </c>
      <c r="D2" s="1" t="s">
        <v>99</v>
      </c>
      <c r="E2" s="1" t="s">
        <v>100</v>
      </c>
      <c r="F2" s="1" t="s">
        <v>101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106</v>
      </c>
      <c r="L2" s="1" t="s">
        <v>107</v>
      </c>
      <c r="M2" s="1" t="s">
        <v>108</v>
      </c>
    </row>
    <row r="3" spans="1:13" x14ac:dyDescent="0.35">
      <c r="A3">
        <v>1</v>
      </c>
      <c r="B3" t="s">
        <v>109</v>
      </c>
      <c r="C3" t="s">
        <v>119</v>
      </c>
      <c r="G3">
        <v>3</v>
      </c>
      <c r="H3">
        <v>3</v>
      </c>
      <c r="I3">
        <v>3</v>
      </c>
    </row>
    <row r="4" spans="1:13" x14ac:dyDescent="0.35">
      <c r="B4" t="s">
        <v>110</v>
      </c>
      <c r="C4" t="s">
        <v>120</v>
      </c>
      <c r="G4">
        <v>9</v>
      </c>
      <c r="H4">
        <v>9</v>
      </c>
      <c r="I4">
        <v>10</v>
      </c>
    </row>
    <row r="5" spans="1:13" x14ac:dyDescent="0.35">
      <c r="B5" t="s">
        <v>111</v>
      </c>
      <c r="C5" t="s">
        <v>121</v>
      </c>
      <c r="G5">
        <v>8</v>
      </c>
      <c r="H5">
        <v>9</v>
      </c>
      <c r="I5">
        <v>10</v>
      </c>
    </row>
    <row r="6" spans="1:13" x14ac:dyDescent="0.35">
      <c r="B6" t="s">
        <v>112</v>
      </c>
      <c r="C6" t="s">
        <v>122</v>
      </c>
      <c r="G6">
        <v>5</v>
      </c>
      <c r="H6">
        <v>6</v>
      </c>
      <c r="I6">
        <v>7</v>
      </c>
    </row>
    <row r="7" spans="1:13" x14ac:dyDescent="0.35">
      <c r="B7" t="s">
        <v>113</v>
      </c>
      <c r="C7" t="s">
        <v>123</v>
      </c>
      <c r="G7">
        <v>7</v>
      </c>
      <c r="H7">
        <v>8</v>
      </c>
      <c r="I7">
        <v>8</v>
      </c>
    </row>
    <row r="8" spans="1:13" x14ac:dyDescent="0.35">
      <c r="B8" t="s">
        <v>114</v>
      </c>
      <c r="C8" t="s">
        <v>124</v>
      </c>
      <c r="G8">
        <v>7</v>
      </c>
      <c r="H8">
        <v>5</v>
      </c>
      <c r="I8">
        <v>6</v>
      </c>
    </row>
    <row r="9" spans="1:13" x14ac:dyDescent="0.35">
      <c r="B9" t="s">
        <v>115</v>
      </c>
      <c r="C9" t="s">
        <v>125</v>
      </c>
      <c r="G9">
        <v>8</v>
      </c>
      <c r="H9">
        <v>9</v>
      </c>
      <c r="I9">
        <v>10</v>
      </c>
    </row>
    <row r="10" spans="1:13" x14ac:dyDescent="0.35">
      <c r="B10" t="s">
        <v>116</v>
      </c>
      <c r="C10" t="s">
        <v>126</v>
      </c>
      <c r="G10">
        <v>6</v>
      </c>
      <c r="H10">
        <v>7</v>
      </c>
      <c r="I10">
        <v>8</v>
      </c>
    </row>
    <row r="11" spans="1:13" x14ac:dyDescent="0.35">
      <c r="B11" t="s">
        <v>117</v>
      </c>
      <c r="C11" t="s">
        <v>70</v>
      </c>
      <c r="G11">
        <v>2</v>
      </c>
      <c r="H11">
        <v>3</v>
      </c>
      <c r="I11">
        <v>4</v>
      </c>
    </row>
    <row r="12" spans="1:13" x14ac:dyDescent="0.35">
      <c r="B12" t="s">
        <v>118</v>
      </c>
      <c r="C12" t="s">
        <v>125</v>
      </c>
      <c r="G12">
        <v>4</v>
      </c>
      <c r="H12">
        <v>5</v>
      </c>
      <c r="I12">
        <v>6</v>
      </c>
    </row>
    <row r="13" spans="1:13" x14ac:dyDescent="0.35">
      <c r="A13" s="27" t="s">
        <v>127</v>
      </c>
      <c r="B13" s="27"/>
      <c r="C13" s="27"/>
      <c r="D13" s="27"/>
      <c r="H13" s="24" t="s">
        <v>23</v>
      </c>
      <c r="I13" s="24"/>
      <c r="J13" s="4"/>
    </row>
    <row r="14" spans="1:13" x14ac:dyDescent="0.35">
      <c r="A14" s="22" t="s">
        <v>128</v>
      </c>
      <c r="B14" s="28"/>
      <c r="C14" s="23"/>
      <c r="D14" s="4"/>
      <c r="H14" s="4" t="s">
        <v>130</v>
      </c>
      <c r="I14" s="4"/>
      <c r="J14" s="4"/>
    </row>
    <row r="15" spans="1:13" x14ac:dyDescent="0.35">
      <c r="A15" s="4" t="s">
        <v>129</v>
      </c>
      <c r="B15" s="4"/>
      <c r="C15" s="4"/>
      <c r="D15" s="4"/>
      <c r="H15" s="4" t="s">
        <v>25</v>
      </c>
      <c r="I15" s="4"/>
      <c r="J15" s="4"/>
    </row>
    <row r="16" spans="1:13" x14ac:dyDescent="0.35">
      <c r="H16" s="4" t="s">
        <v>24</v>
      </c>
      <c r="I16" s="4"/>
      <c r="J16" s="4"/>
    </row>
  </sheetData>
  <mergeCells count="3">
    <mergeCell ref="A13:D13"/>
    <mergeCell ref="A14:C14"/>
    <mergeCell ref="H13:I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workbookViewId="0">
      <selection activeCell="N5" sqref="N5:N10"/>
    </sheetView>
  </sheetViews>
  <sheetFormatPr defaultRowHeight="14.5" x14ac:dyDescent="0.35"/>
  <cols>
    <col min="1" max="1" width="11.54296875" customWidth="1"/>
    <col min="2" max="2" width="14.7265625" bestFit="1" customWidth="1"/>
    <col min="3" max="3" width="14.26953125" customWidth="1"/>
  </cols>
  <sheetData>
    <row r="2" spans="1:14" x14ac:dyDescent="0.35">
      <c r="A2" t="s">
        <v>131</v>
      </c>
    </row>
    <row r="3" spans="1:14" ht="29" x14ac:dyDescent="0.35">
      <c r="A3" t="s">
        <v>132</v>
      </c>
      <c r="B3" t="s">
        <v>27</v>
      </c>
      <c r="C3" t="s">
        <v>133</v>
      </c>
      <c r="D3" s="1" t="s">
        <v>134</v>
      </c>
      <c r="E3" t="s">
        <v>135</v>
      </c>
      <c r="F3" t="s">
        <v>29</v>
      </c>
      <c r="G3" s="1" t="s">
        <v>136</v>
      </c>
      <c r="H3" s="1" t="s">
        <v>32</v>
      </c>
    </row>
    <row r="4" spans="1:14" x14ac:dyDescent="0.35">
      <c r="A4" t="s">
        <v>137</v>
      </c>
      <c r="B4" t="str">
        <f>IF(LEFT(A4,3)="MBH","Mũ bảo hiểm",IF(LEFT(A4,3)="CSH","Cao su hỗn hợp","Kệ dụng cụ"))</f>
        <v>Kệ dụng cụ</v>
      </c>
      <c r="C4" s="7">
        <v>39688</v>
      </c>
      <c r="D4">
        <v>20</v>
      </c>
      <c r="G4" s="9">
        <f>D4*F4*IF(MONTH(C4)=3,95%,100%)</f>
        <v>0</v>
      </c>
      <c r="H4" t="str">
        <f>IF(D4=MAX($D$4:$D$13),"Có khuyến mãi","")</f>
        <v/>
      </c>
    </row>
    <row r="5" spans="1:14" x14ac:dyDescent="0.35">
      <c r="A5" t="s">
        <v>138</v>
      </c>
      <c r="B5" t="str">
        <f t="shared" ref="B5:B13" si="0">IF(LEFT(A5,3)="MBH","Mũ bảo hiểm",IF(LEFT(A5,3)="CSH","Cao su hỗn hợp","Kệ dụng cụ"))</f>
        <v>Kệ dụng cụ</v>
      </c>
      <c r="C5" s="7">
        <v>39647</v>
      </c>
      <c r="D5">
        <v>30</v>
      </c>
      <c r="G5" s="9">
        <f t="shared" ref="G5:G13" si="1">D5*F5*IF(MONTH(C5)=3,95%,100%)</f>
        <v>0</v>
      </c>
      <c r="H5" t="str">
        <f t="shared" ref="H5:H13" si="2">IF(D5=MAX($D$4:$D$13),"Có khuyến mãi","")</f>
        <v/>
      </c>
      <c r="N5">
        <v>1</v>
      </c>
    </row>
    <row r="6" spans="1:14" x14ac:dyDescent="0.35">
      <c r="A6" t="s">
        <v>139</v>
      </c>
      <c r="B6" t="str">
        <f t="shared" si="0"/>
        <v>Mũ bảo hiểm</v>
      </c>
      <c r="C6" s="7">
        <v>39582</v>
      </c>
      <c r="D6">
        <v>40</v>
      </c>
      <c r="G6" s="9">
        <f t="shared" si="1"/>
        <v>0</v>
      </c>
      <c r="H6" t="str">
        <f t="shared" si="2"/>
        <v/>
      </c>
      <c r="N6">
        <v>2</v>
      </c>
    </row>
    <row r="7" spans="1:14" x14ac:dyDescent="0.35">
      <c r="A7" t="s">
        <v>140</v>
      </c>
      <c r="B7" t="str">
        <f t="shared" si="0"/>
        <v>Cao su hỗn hợp</v>
      </c>
      <c r="C7" s="7">
        <v>39512</v>
      </c>
      <c r="D7">
        <v>40</v>
      </c>
      <c r="G7" s="9">
        <f t="shared" si="1"/>
        <v>0</v>
      </c>
      <c r="H7" t="str">
        <f t="shared" si="2"/>
        <v/>
      </c>
      <c r="N7">
        <v>1</v>
      </c>
    </row>
    <row r="8" spans="1:14" x14ac:dyDescent="0.35">
      <c r="A8" t="s">
        <v>141</v>
      </c>
      <c r="B8" t="str">
        <f t="shared" si="0"/>
        <v>Mũ bảo hiểm</v>
      </c>
      <c r="C8" s="7">
        <v>39576</v>
      </c>
      <c r="D8">
        <v>50</v>
      </c>
      <c r="G8" s="9">
        <f t="shared" si="1"/>
        <v>0</v>
      </c>
      <c r="H8" t="str">
        <f t="shared" si="2"/>
        <v/>
      </c>
      <c r="N8">
        <v>1</v>
      </c>
    </row>
    <row r="9" spans="1:14" x14ac:dyDescent="0.35">
      <c r="A9" t="s">
        <v>142</v>
      </c>
      <c r="B9" t="str">
        <f t="shared" si="0"/>
        <v>Cao su hỗn hợp</v>
      </c>
      <c r="C9" s="7">
        <v>39588</v>
      </c>
      <c r="D9">
        <v>70</v>
      </c>
      <c r="G9" s="9">
        <f t="shared" si="1"/>
        <v>0</v>
      </c>
      <c r="H9" t="str">
        <f t="shared" si="2"/>
        <v/>
      </c>
      <c r="N9">
        <v>1</v>
      </c>
    </row>
    <row r="10" spans="1:14" x14ac:dyDescent="0.35">
      <c r="A10" t="s">
        <v>143</v>
      </c>
      <c r="B10" t="str">
        <f t="shared" si="0"/>
        <v>Mũ bảo hiểm</v>
      </c>
      <c r="C10" s="7">
        <v>39500</v>
      </c>
      <c r="D10">
        <v>70</v>
      </c>
      <c r="G10" s="9">
        <f t="shared" si="1"/>
        <v>0</v>
      </c>
      <c r="H10" t="str">
        <f t="shared" si="2"/>
        <v/>
      </c>
      <c r="N10">
        <v>1</v>
      </c>
    </row>
    <row r="11" spans="1:14" x14ac:dyDescent="0.35">
      <c r="A11" t="s">
        <v>144</v>
      </c>
      <c r="B11" t="str">
        <f t="shared" si="0"/>
        <v>Cao su hỗn hợp</v>
      </c>
      <c r="C11" s="7">
        <v>39519</v>
      </c>
      <c r="D11">
        <v>80</v>
      </c>
      <c r="G11" s="9">
        <f t="shared" si="1"/>
        <v>0</v>
      </c>
      <c r="H11" t="str">
        <f t="shared" si="2"/>
        <v>Có khuyến mãi</v>
      </c>
    </row>
    <row r="12" spans="1:14" x14ac:dyDescent="0.35">
      <c r="A12" t="s">
        <v>145</v>
      </c>
      <c r="B12" t="str">
        <f t="shared" si="0"/>
        <v>Kệ dụng cụ</v>
      </c>
      <c r="C12" s="7">
        <v>39688</v>
      </c>
      <c r="D12">
        <v>20</v>
      </c>
      <c r="G12" s="9">
        <f t="shared" si="1"/>
        <v>0</v>
      </c>
      <c r="H12" t="str">
        <f t="shared" si="2"/>
        <v/>
      </c>
    </row>
    <row r="13" spans="1:14" x14ac:dyDescent="0.35">
      <c r="A13" t="s">
        <v>139</v>
      </c>
      <c r="B13" t="str">
        <f t="shared" si="0"/>
        <v>Mũ bảo hiểm</v>
      </c>
      <c r="C13" s="7">
        <v>39576</v>
      </c>
      <c r="D13">
        <v>50</v>
      </c>
      <c r="G13" s="9">
        <f t="shared" si="1"/>
        <v>0</v>
      </c>
      <c r="H13" t="str">
        <f t="shared" si="2"/>
        <v/>
      </c>
    </row>
    <row r="14" spans="1:14" x14ac:dyDescent="0.35">
      <c r="A14" t="s">
        <v>146</v>
      </c>
      <c r="F14" t="s">
        <v>147</v>
      </c>
      <c r="G14">
        <f>SUM(G4:G13)</f>
        <v>0</v>
      </c>
    </row>
    <row r="15" spans="1:14" x14ac:dyDescent="0.35">
      <c r="F15" t="s">
        <v>148</v>
      </c>
      <c r="G15">
        <f>AVERAGE(G4:G13)</f>
        <v>0</v>
      </c>
    </row>
    <row r="16" spans="1:14" x14ac:dyDescent="0.35">
      <c r="F16" t="s">
        <v>25</v>
      </c>
      <c r="G16">
        <f>MAX(G4:G13)</f>
        <v>0</v>
      </c>
    </row>
    <row r="17" spans="6:7" x14ac:dyDescent="0.35">
      <c r="F17" t="s">
        <v>24</v>
      </c>
      <c r="G17">
        <f>MIN(G4:G13)</f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19" sqref="A19"/>
    </sheetView>
  </sheetViews>
  <sheetFormatPr defaultRowHeight="14.5" x14ac:dyDescent="0.35"/>
  <cols>
    <col min="4" max="4" width="14.1796875" customWidth="1"/>
  </cols>
  <sheetData>
    <row r="1" spans="1:8" x14ac:dyDescent="0.35">
      <c r="A1" t="s">
        <v>149</v>
      </c>
    </row>
    <row r="2" spans="1:8" ht="29" x14ac:dyDescent="0.35">
      <c r="A2" t="s">
        <v>1</v>
      </c>
      <c r="B2" t="s">
        <v>150</v>
      </c>
      <c r="C2" s="1" t="s">
        <v>78</v>
      </c>
      <c r="D2" t="s">
        <v>133</v>
      </c>
      <c r="E2" s="1" t="s">
        <v>151</v>
      </c>
      <c r="F2" t="s">
        <v>29</v>
      </c>
      <c r="G2" s="1" t="s">
        <v>152</v>
      </c>
      <c r="H2" s="1" t="s">
        <v>153</v>
      </c>
    </row>
    <row r="3" spans="1:8" x14ac:dyDescent="0.35">
      <c r="A3">
        <v>1</v>
      </c>
      <c r="B3" t="s">
        <v>154</v>
      </c>
      <c r="D3" s="7">
        <v>39706</v>
      </c>
    </row>
    <row r="4" spans="1:8" x14ac:dyDescent="0.35">
      <c r="B4" t="s">
        <v>155</v>
      </c>
      <c r="D4" s="7">
        <v>39675</v>
      </c>
    </row>
    <row r="5" spans="1:8" x14ac:dyDescent="0.35">
      <c r="B5" t="s">
        <v>156</v>
      </c>
      <c r="D5" s="7">
        <v>39670</v>
      </c>
    </row>
    <row r="6" spans="1:8" x14ac:dyDescent="0.35">
      <c r="B6" t="s">
        <v>157</v>
      </c>
      <c r="D6" s="7">
        <v>39665</v>
      </c>
    </row>
    <row r="7" spans="1:8" x14ac:dyDescent="0.35">
      <c r="B7" t="s">
        <v>158</v>
      </c>
      <c r="D7" s="7">
        <v>39644</v>
      </c>
    </row>
    <row r="8" spans="1:8" x14ac:dyDescent="0.35">
      <c r="B8" t="s">
        <v>159</v>
      </c>
      <c r="D8" s="7">
        <v>39639</v>
      </c>
    </row>
    <row r="9" spans="1:8" x14ac:dyDescent="0.35">
      <c r="B9" t="s">
        <v>160</v>
      </c>
      <c r="D9" s="7">
        <v>39693</v>
      </c>
    </row>
    <row r="10" spans="1:8" x14ac:dyDescent="0.35">
      <c r="B10" t="s">
        <v>161</v>
      </c>
      <c r="D10" s="7">
        <v>39631</v>
      </c>
    </row>
    <row r="11" spans="1:8" x14ac:dyDescent="0.35">
      <c r="B11" t="s">
        <v>162</v>
      </c>
      <c r="D11" s="7">
        <v>39641</v>
      </c>
    </row>
    <row r="12" spans="1:8" x14ac:dyDescent="0.35">
      <c r="B12" t="s">
        <v>163</v>
      </c>
      <c r="D12" s="7">
        <v>39675</v>
      </c>
    </row>
    <row r="14" spans="1:8" x14ac:dyDescent="0.35">
      <c r="A14" t="s">
        <v>164</v>
      </c>
    </row>
    <row r="15" spans="1:8" x14ac:dyDescent="0.35">
      <c r="A15" t="s">
        <v>165</v>
      </c>
    </row>
    <row r="16" spans="1:8" x14ac:dyDescent="0.35">
      <c r="A16" t="s">
        <v>166</v>
      </c>
    </row>
    <row r="17" spans="1:1" x14ac:dyDescent="0.35">
      <c r="A17" t="s">
        <v>167</v>
      </c>
    </row>
    <row r="18" spans="1:1" x14ac:dyDescent="0.35">
      <c r="A18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bài ôn 1</vt:lpstr>
      <vt:lpstr>bài ôn 2</vt:lpstr>
      <vt:lpstr>bài ôn 3</vt:lpstr>
      <vt:lpstr>Bài ôn 4</vt:lpstr>
      <vt:lpstr>bài ôn 5</vt:lpstr>
      <vt:lpstr>Bài ôn 6</vt:lpstr>
      <vt:lpstr>Bài ôn 7</vt:lpstr>
      <vt:lpstr>Bài ôn 8</vt:lpstr>
      <vt:lpstr>Bài ôn 9</vt:lpstr>
      <vt:lpstr>Bài ôn 10</vt:lpstr>
      <vt:lpstr>Sheet1</vt:lpstr>
      <vt:lpstr>Bài ôn 11</vt:lpstr>
      <vt:lpstr>Bài ôn 12</vt:lpstr>
      <vt:lpstr>Bài ôn 13</vt:lpstr>
      <vt:lpstr>Bài ôn 14</vt:lpstr>
      <vt:lpstr>Bài ôn 15</vt:lpstr>
      <vt:lpstr>Bài ôn 16</vt:lpstr>
      <vt:lpstr>Bài ôn 17</vt:lpstr>
      <vt:lpstr>Bài ôn 18</vt:lpstr>
    </vt:vector>
  </TitlesOfParts>
  <Company>Tam Khuong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 Khuong</dc:creator>
  <cp:lastModifiedBy>RT03032019</cp:lastModifiedBy>
  <dcterms:created xsi:type="dcterms:W3CDTF">2017-11-04T02:47:58Z</dcterms:created>
  <dcterms:modified xsi:type="dcterms:W3CDTF">2020-02-17T04:56:31Z</dcterms:modified>
</cp:coreProperties>
</file>