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20736" windowHeight="11640" activeTab="4"/>
  </bookViews>
  <sheets>
    <sheet name="TRUONG" sheetId="3" r:id="rId1"/>
    <sheet name="DIEM1" sheetId="7" r:id="rId2"/>
    <sheet name="DIEM2" sheetId="8" r:id="rId3"/>
    <sheet name="CLMT" sheetId="12" r:id="rId4"/>
    <sheet name="DAUROT" sheetId="10" r:id="rId5"/>
  </sheets>
  <definedNames>
    <definedName name="_Fill" hidden="1">#REF!</definedName>
    <definedName name="_xlnm._FilterDatabase" localSheetId="1" hidden="1">DIEM1!$A$1:$V$187</definedName>
    <definedName name="_xlnm._FilterDatabase" localSheetId="2" hidden="1">DIEM2!$A$1:$V$187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iemchuan">TRUONG!$B$2:$E$103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3">CLMT!$A$1:$O$44</definedName>
    <definedName name="_xlnm.Print_Area" localSheetId="4">DAUROT!$A$1:$F$26</definedName>
  </definedNames>
  <calcPr calcId="145621"/>
</workbook>
</file>

<file path=xl/calcChain.xml><?xml version="1.0" encoding="utf-8"?>
<calcChain xmlns="http://schemas.openxmlformats.org/spreadsheetml/2006/main">
  <c r="B25" i="10" l="1"/>
  <c r="B24" i="10"/>
  <c r="B23" i="10"/>
  <c r="V3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9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156" i="8"/>
  <c r="V157" i="8"/>
  <c r="V158" i="8"/>
  <c r="V159" i="8"/>
  <c r="V160" i="8"/>
  <c r="V161" i="8"/>
  <c r="V162" i="8"/>
  <c r="V163" i="8"/>
  <c r="V164" i="8"/>
  <c r="V165" i="8"/>
  <c r="V166" i="8"/>
  <c r="V167" i="8"/>
  <c r="V168" i="8"/>
  <c r="V169" i="8"/>
  <c r="V170" i="8"/>
  <c r="V171" i="8"/>
  <c r="V172" i="8"/>
  <c r="V173" i="8"/>
  <c r="V174" i="8"/>
  <c r="V175" i="8"/>
  <c r="V176" i="8"/>
  <c r="V177" i="8"/>
  <c r="V178" i="8"/>
  <c r="V179" i="8"/>
  <c r="V180" i="8"/>
  <c r="V181" i="8"/>
  <c r="V182" i="8"/>
  <c r="V183" i="8"/>
  <c r="V184" i="8"/>
  <c r="V185" i="8"/>
  <c r="V186" i="8"/>
  <c r="V187" i="8"/>
  <c r="V184" i="7"/>
  <c r="V185" i="7"/>
  <c r="V186" i="7"/>
  <c r="V187" i="7"/>
  <c r="V3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2" i="8" l="1"/>
  <c r="A2" i="10" l="1"/>
  <c r="I5" i="10" l="1"/>
  <c r="I9" i="10" s="1"/>
  <c r="Q5" i="12"/>
  <c r="Q20" i="12" s="1"/>
  <c r="Q9" i="12" l="1"/>
  <c r="Q19" i="12"/>
  <c r="Q10" i="12"/>
  <c r="I16" i="10"/>
  <c r="Q17" i="12"/>
  <c r="Q8" i="12"/>
  <c r="Q18" i="12"/>
  <c r="I8" i="10"/>
  <c r="I15" i="10"/>
  <c r="Q11" i="12"/>
  <c r="B20" i="12"/>
  <c r="G17" i="12"/>
  <c r="G10" i="12"/>
  <c r="B11" i="10"/>
  <c r="G19" i="12"/>
  <c r="G18" i="12"/>
  <c r="C11" i="12"/>
  <c r="B9" i="12"/>
  <c r="K9" i="12"/>
  <c r="C10" i="12"/>
  <c r="G9" i="12"/>
  <c r="K21" i="12"/>
  <c r="K8" i="12"/>
  <c r="K12" i="12"/>
  <c r="B9" i="10"/>
  <c r="B17" i="12"/>
  <c r="B5" i="10"/>
  <c r="G22" i="12"/>
  <c r="G11" i="12"/>
  <c r="B19" i="12"/>
  <c r="B10" i="12"/>
  <c r="B16" i="10"/>
  <c r="B8" i="10"/>
  <c r="B7" i="12"/>
  <c r="B12" i="12"/>
  <c r="B17" i="10"/>
  <c r="B19" i="10"/>
  <c r="C6" i="12"/>
  <c r="B6" i="12"/>
  <c r="G6" i="12"/>
  <c r="B11" i="12"/>
  <c r="K10" i="12"/>
  <c r="K20" i="12"/>
  <c r="G20" i="12"/>
  <c r="K11" i="12"/>
  <c r="C21" i="12"/>
  <c r="K7" i="12"/>
  <c r="B20" i="10"/>
  <c r="C22" i="12"/>
  <c r="C9" i="12"/>
  <c r="C7" i="12"/>
  <c r="K6" i="12"/>
  <c r="B8" i="12"/>
  <c r="B7" i="10"/>
  <c r="C12" i="12"/>
  <c r="B10" i="10"/>
  <c r="B6" i="10"/>
  <c r="F42" i="12" l="1"/>
  <c r="F30" i="12"/>
  <c r="H37" i="12"/>
  <c r="H36" i="12"/>
  <c r="M8" i="12"/>
  <c r="M12" i="12"/>
  <c r="E12" i="12"/>
  <c r="D7" i="12"/>
  <c r="F7" i="12" s="1"/>
  <c r="L7" i="12"/>
  <c r="N7" i="12" s="1"/>
  <c r="L10" i="12"/>
  <c r="N10" i="12" s="1"/>
  <c r="E7" i="12"/>
  <c r="M7" i="12"/>
  <c r="I6" i="12"/>
  <c r="M6" i="12"/>
  <c r="E6" i="12"/>
  <c r="B13" i="12"/>
  <c r="H6" i="12"/>
  <c r="J6" i="12" s="1"/>
  <c r="D9" i="12"/>
  <c r="F9" i="12" s="1"/>
  <c r="D10" i="12"/>
  <c r="F10" i="12" s="1"/>
  <c r="H9" i="12"/>
  <c r="J9" i="12" s="1"/>
  <c r="M9" i="12"/>
  <c r="I9" i="12"/>
  <c r="E9" i="12"/>
  <c r="I10" i="12"/>
  <c r="E10" i="12"/>
  <c r="M10" i="12"/>
  <c r="L6" i="12"/>
  <c r="N6" i="12" s="1"/>
  <c r="K13" i="12"/>
  <c r="L11" i="12"/>
  <c r="N11" i="12" s="1"/>
  <c r="D6" i="12"/>
  <c r="F6" i="12" s="1"/>
  <c r="L12" i="12"/>
  <c r="N12" i="12" s="1"/>
  <c r="D12" i="12"/>
  <c r="F12" i="12" s="1"/>
  <c r="H10" i="12"/>
  <c r="J10" i="12" s="1"/>
  <c r="L9" i="12"/>
  <c r="N9" i="12" s="1"/>
  <c r="L8" i="12"/>
  <c r="N8" i="12" s="1"/>
  <c r="H11" i="12"/>
  <c r="J11" i="12" s="1"/>
  <c r="D11" i="12"/>
  <c r="F11" i="12" s="1"/>
  <c r="E11" i="12"/>
  <c r="M11" i="12"/>
  <c r="I11" i="12"/>
  <c r="K18" i="12"/>
  <c r="G21" i="12"/>
  <c r="C18" i="12"/>
  <c r="G7" i="12"/>
  <c r="C19" i="12"/>
  <c r="G12" i="12"/>
  <c r="K19" i="12"/>
  <c r="G8" i="12"/>
  <c r="B15" i="10"/>
  <c r="C17" i="12"/>
  <c r="B18" i="12"/>
  <c r="B18" i="10"/>
  <c r="K22" i="12"/>
  <c r="K17" i="12"/>
  <c r="B21" i="12"/>
  <c r="C8" i="12"/>
  <c r="C20" i="12"/>
  <c r="B22" i="12"/>
  <c r="H29" i="12" l="1"/>
  <c r="I12" i="12"/>
  <c r="H12" i="12"/>
  <c r="J12" i="12" s="1"/>
  <c r="H30" i="12"/>
  <c r="J30" i="12" s="1"/>
  <c r="N30" i="12" s="1"/>
  <c r="G13" i="12"/>
  <c r="I13" i="12" s="1"/>
  <c r="H7" i="12"/>
  <c r="J7" i="12" s="1"/>
  <c r="I7" i="12"/>
  <c r="F35" i="12"/>
  <c r="F31" i="12"/>
  <c r="F43" i="12"/>
  <c r="H41" i="12"/>
  <c r="C13" i="12"/>
  <c r="E13" i="12" s="1"/>
  <c r="E8" i="12"/>
  <c r="D8" i="12"/>
  <c r="F8" i="12" s="1"/>
  <c r="F36" i="12"/>
  <c r="L36" i="12" s="1"/>
  <c r="F41" i="12"/>
  <c r="F29" i="12"/>
  <c r="F32" i="12" s="1"/>
  <c r="F37" i="12"/>
  <c r="L37" i="12" s="1"/>
  <c r="H43" i="12"/>
  <c r="H31" i="12"/>
  <c r="H42" i="12"/>
  <c r="L42" i="12" s="1"/>
  <c r="H8" i="12"/>
  <c r="J8" i="12" s="1"/>
  <c r="I8" i="12"/>
  <c r="H35" i="12"/>
  <c r="J35" i="12" s="1"/>
  <c r="N35" i="12" s="1"/>
  <c r="B21" i="10"/>
  <c r="L13" i="12"/>
  <c r="N13" i="12" s="1"/>
  <c r="D13" i="12"/>
  <c r="F13" i="12" s="1"/>
  <c r="M13" i="12"/>
  <c r="L30" i="12" l="1"/>
  <c r="J37" i="12"/>
  <c r="N37" i="12" s="1"/>
  <c r="J31" i="12"/>
  <c r="N31" i="12" s="1"/>
  <c r="F44" i="12"/>
  <c r="J43" i="12"/>
  <c r="N43" i="12" s="1"/>
  <c r="L41" i="12"/>
  <c r="H13" i="12"/>
  <c r="J13" i="12" s="1"/>
  <c r="L35" i="12"/>
  <c r="H32" i="12"/>
  <c r="J32" i="12" s="1"/>
  <c r="N32" i="12" s="1"/>
  <c r="F38" i="12"/>
  <c r="H44" i="12"/>
  <c r="J41" i="12"/>
  <c r="N41" i="12" s="1"/>
  <c r="H38" i="12"/>
  <c r="L31" i="12"/>
  <c r="J29" i="12"/>
  <c r="N29" i="12" s="1"/>
  <c r="L29" i="12"/>
  <c r="J36" i="12"/>
  <c r="N36" i="12" s="1"/>
  <c r="L43" i="12"/>
  <c r="J42" i="12"/>
  <c r="N42" i="12" s="1"/>
  <c r="H19" i="12"/>
  <c r="J19" i="12" s="1"/>
  <c r="H20" i="12"/>
  <c r="J20" i="12" s="1"/>
  <c r="L19" i="12"/>
  <c r="N19" i="12" s="1"/>
  <c r="E22" i="12"/>
  <c r="I22" i="12"/>
  <c r="H22" i="12"/>
  <c r="J22" i="12" s="1"/>
  <c r="L20" i="12"/>
  <c r="N20" i="12" s="1"/>
  <c r="B12" i="10"/>
  <c r="V2" i="7"/>
  <c r="J44" i="12" l="1"/>
  <c r="N44" i="12" s="1"/>
  <c r="L44" i="12"/>
  <c r="L38" i="12"/>
  <c r="J38" i="12"/>
  <c r="N38" i="12" s="1"/>
  <c r="L32" i="12"/>
  <c r="D19" i="12"/>
  <c r="F19" i="12" s="1"/>
  <c r="D20" i="12"/>
  <c r="F20" i="12" s="1"/>
  <c r="D17" i="12"/>
  <c r="F17" i="12" s="1"/>
  <c r="E17" i="12"/>
  <c r="H18" i="12"/>
  <c r="J18" i="12" s="1"/>
  <c r="H21" i="12"/>
  <c r="J21" i="12" s="1"/>
  <c r="I21" i="12"/>
  <c r="C23" i="12"/>
  <c r="H17" i="12"/>
  <c r="J17" i="12" s="1"/>
  <c r="G23" i="12"/>
  <c r="I17" i="12"/>
  <c r="L22" i="12"/>
  <c r="N22" i="12" s="1"/>
  <c r="M22" i="12"/>
  <c r="I18" i="12"/>
  <c r="L17" i="12"/>
  <c r="N17" i="12" s="1"/>
  <c r="M17" i="12"/>
  <c r="K23" i="12"/>
  <c r="D21" i="12"/>
  <c r="F21" i="12" s="1"/>
  <c r="E21" i="12"/>
  <c r="M18" i="12"/>
  <c r="L18" i="12"/>
  <c r="N18" i="12" s="1"/>
  <c r="L21" i="12"/>
  <c r="N21" i="12" s="1"/>
  <c r="M21" i="12"/>
  <c r="M19" i="12"/>
  <c r="E18" i="12"/>
  <c r="D18" i="12"/>
  <c r="F18" i="12" s="1"/>
  <c r="B23" i="12"/>
  <c r="D22" i="12"/>
  <c r="F22" i="12" s="1"/>
  <c r="M20" i="12"/>
  <c r="I20" i="12"/>
  <c r="E20" i="12"/>
  <c r="E19" i="12"/>
  <c r="I19" i="12"/>
  <c r="D23" i="12" l="1"/>
  <c r="F23" i="12" s="1"/>
  <c r="H23" i="12"/>
  <c r="J23" i="12" s="1"/>
  <c r="L23" i="12"/>
  <c r="N23" i="12" s="1"/>
  <c r="M23" i="12"/>
  <c r="I23" i="12"/>
  <c r="E23" i="12"/>
  <c r="B26" i="10" l="1"/>
  <c r="C5" i="10"/>
  <c r="C8" i="10"/>
  <c r="C20" i="10"/>
  <c r="C7" i="10"/>
  <c r="C6" i="10"/>
  <c r="C18" i="10"/>
  <c r="C15" i="10"/>
  <c r="C19" i="10"/>
  <c r="C11" i="10"/>
  <c r="C16" i="10"/>
  <c r="C17" i="10"/>
  <c r="C10" i="10"/>
  <c r="C9" i="10"/>
  <c r="D5" i="10" l="1"/>
  <c r="F5" i="10" s="1"/>
  <c r="C12" i="10"/>
  <c r="D12" i="10" s="1"/>
  <c r="F12" i="10" s="1"/>
  <c r="E5" i="10"/>
  <c r="E9" i="10"/>
  <c r="D9" i="10"/>
  <c r="F9" i="10" s="1"/>
  <c r="E17" i="10"/>
  <c r="D17" i="10"/>
  <c r="F17" i="10" s="1"/>
  <c r="E10" i="10"/>
  <c r="D10" i="10"/>
  <c r="F10" i="10" s="1"/>
  <c r="E6" i="10"/>
  <c r="D6" i="10"/>
  <c r="F6" i="10" s="1"/>
  <c r="C21" i="10"/>
  <c r="D21" i="10" s="1"/>
  <c r="F21" i="10" s="1"/>
  <c r="D15" i="10"/>
  <c r="F15" i="10" s="1"/>
  <c r="E15" i="10"/>
  <c r="E18" i="10"/>
  <c r="D18" i="10"/>
  <c r="F18" i="10" s="1"/>
  <c r="E20" i="10"/>
  <c r="D20" i="10"/>
  <c r="F20" i="10" s="1"/>
  <c r="D11" i="10"/>
  <c r="F11" i="10" s="1"/>
  <c r="E11" i="10"/>
  <c r="D8" i="10"/>
  <c r="F8" i="10" s="1"/>
  <c r="E8" i="10"/>
  <c r="D16" i="10"/>
  <c r="F16" i="10" s="1"/>
  <c r="E16" i="10"/>
  <c r="E7" i="10"/>
  <c r="D7" i="10"/>
  <c r="F7" i="10" s="1"/>
  <c r="E19" i="10"/>
  <c r="D19" i="10"/>
  <c r="F19" i="10" s="1"/>
  <c r="E12" i="10" l="1"/>
  <c r="E21" i="10"/>
</calcChain>
</file>

<file path=xl/sharedStrings.xml><?xml version="1.0" encoding="utf-8"?>
<sst xmlns="http://schemas.openxmlformats.org/spreadsheetml/2006/main" count="5326" uniqueCount="755">
  <si>
    <t>Ho</t>
  </si>
  <si>
    <t>Ten</t>
  </si>
  <si>
    <t>GioiTinh</t>
  </si>
  <si>
    <t>NoiSinh</t>
  </si>
  <si>
    <t>NgaySinh</t>
  </si>
  <si>
    <t>MaTruong</t>
  </si>
  <si>
    <t>Lop</t>
  </si>
  <si>
    <t>NV1</t>
  </si>
  <si>
    <t>NV2</t>
  </si>
  <si>
    <t>NV3</t>
  </si>
  <si>
    <t>SBD</t>
  </si>
  <si>
    <t>9/1</t>
  </si>
  <si>
    <t>11FA02</t>
  </si>
  <si>
    <t>11FB01</t>
  </si>
  <si>
    <t>10HB01</t>
  </si>
  <si>
    <t>05HB01</t>
  </si>
  <si>
    <t>23FA01</t>
  </si>
  <si>
    <t>16FA01</t>
  </si>
  <si>
    <t>10FB01</t>
  </si>
  <si>
    <t>11FA01</t>
  </si>
  <si>
    <t>16FA19</t>
  </si>
  <si>
    <t>16FB21</t>
  </si>
  <si>
    <t>05FA02</t>
  </si>
  <si>
    <t>08FA02</t>
  </si>
  <si>
    <t>10HB43</t>
  </si>
  <si>
    <t>06FA01</t>
  </si>
  <si>
    <t>06FA03</t>
  </si>
  <si>
    <t>05FB01</t>
  </si>
  <si>
    <t>15FB02</t>
  </si>
  <si>
    <t>9/2</t>
  </si>
  <si>
    <t>10FA01</t>
  </si>
  <si>
    <t>16FA18</t>
  </si>
  <si>
    <t>24FA03</t>
  </si>
  <si>
    <t>16FA20</t>
  </si>
  <si>
    <t>03FA03</t>
  </si>
  <si>
    <t>14FA01</t>
  </si>
  <si>
    <t>14FB03</t>
  </si>
  <si>
    <t>9/3</t>
  </si>
  <si>
    <t>24FA01</t>
  </si>
  <si>
    <t>9/4</t>
  </si>
  <si>
    <t>24FA02</t>
  </si>
  <si>
    <t>9/5</t>
  </si>
  <si>
    <t>08FA03</t>
  </si>
  <si>
    <t>08FA01</t>
  </si>
  <si>
    <t>08FA04</t>
  </si>
  <si>
    <t>10FA02</t>
  </si>
  <si>
    <t>01HA04</t>
  </si>
  <si>
    <t>9/6</t>
  </si>
  <si>
    <t>12FA02</t>
  </si>
  <si>
    <t>07FA02</t>
  </si>
  <si>
    <t>9/7</t>
  </si>
  <si>
    <t>13FA01</t>
  </si>
  <si>
    <t>STT</t>
  </si>
  <si>
    <t>Van</t>
  </si>
  <si>
    <t>Av</t>
  </si>
  <si>
    <t>Toan</t>
  </si>
  <si>
    <t>TongDiem</t>
  </si>
  <si>
    <t>DiemKK</t>
  </si>
  <si>
    <t>TenTruong</t>
  </si>
  <si>
    <t>01FA01</t>
  </si>
  <si>
    <t>01FA02</t>
  </si>
  <si>
    <t>01FB01</t>
  </si>
  <si>
    <t>01HB05</t>
  </si>
  <si>
    <t>02FA01</t>
  </si>
  <si>
    <t>02HA01</t>
  </si>
  <si>
    <t>03FA01</t>
  </si>
  <si>
    <t>03FA02</t>
  </si>
  <si>
    <t>THPT Marie Curie</t>
  </si>
  <si>
    <t>03FB02</t>
  </si>
  <si>
    <t>03HB12</t>
  </si>
  <si>
    <t>04FA01</t>
  </si>
  <si>
    <t>04HA01</t>
  </si>
  <si>
    <t>05EA02</t>
  </si>
  <si>
    <t>05FA04</t>
  </si>
  <si>
    <t>06FA02</t>
  </si>
  <si>
    <t>07FA01</t>
  </si>
  <si>
    <t>07HA01</t>
  </si>
  <si>
    <t>07HB01</t>
  </si>
  <si>
    <t>08HA01</t>
  </si>
  <si>
    <t>09FA01</t>
  </si>
  <si>
    <t>09FA02</t>
  </si>
  <si>
    <t>09FA03</t>
  </si>
  <si>
    <t>09FA04</t>
  </si>
  <si>
    <t>12FA01</t>
  </si>
  <si>
    <t>12HA01</t>
  </si>
  <si>
    <t>13FA02</t>
  </si>
  <si>
    <t>13FA03</t>
  </si>
  <si>
    <t>13FA04</t>
  </si>
  <si>
    <t>13FA05</t>
  </si>
  <si>
    <t>13FB01</t>
  </si>
  <si>
    <t>14FA02</t>
  </si>
  <si>
    <t>14FA03</t>
  </si>
  <si>
    <t>15FA01</t>
  </si>
  <si>
    <t>17FA01</t>
  </si>
  <si>
    <t>17FA02</t>
  </si>
  <si>
    <t>17FA03</t>
  </si>
  <si>
    <t>17FA04</t>
  </si>
  <si>
    <t>17FA05</t>
  </si>
  <si>
    <t>18FA01</t>
  </si>
  <si>
    <t>18FA04</t>
  </si>
  <si>
    <t>18FA05</t>
  </si>
  <si>
    <t>18HA02</t>
  </si>
  <si>
    <t>18HA03</t>
  </si>
  <si>
    <t>19FA01</t>
  </si>
  <si>
    <t>19FA02</t>
  </si>
  <si>
    <t>19FA03</t>
  </si>
  <si>
    <t>20FA01</t>
  </si>
  <si>
    <t>THPT Quang Trung</t>
  </si>
  <si>
    <t>20FA02</t>
  </si>
  <si>
    <t>20FA03</t>
  </si>
  <si>
    <t>20FA04</t>
  </si>
  <si>
    <t>20FA05</t>
  </si>
  <si>
    <t>20FA06</t>
  </si>
  <si>
    <t>20FA07</t>
  </si>
  <si>
    <t>21FA01</t>
  </si>
  <si>
    <t>21FA02</t>
  </si>
  <si>
    <t>21FA03</t>
  </si>
  <si>
    <t>21FA04</t>
  </si>
  <si>
    <t>21FA05</t>
  </si>
  <si>
    <t>21FA06</t>
  </si>
  <si>
    <t>22FA01</t>
  </si>
  <si>
    <t>22FA02</t>
  </si>
  <si>
    <t>22FA03</t>
  </si>
  <si>
    <t>24FA04</t>
  </si>
  <si>
    <t>24HA01</t>
  </si>
  <si>
    <t>THPT Tröng Vöông</t>
  </si>
  <si>
    <t>THPT Buøi Thò Xuaân</t>
  </si>
  <si>
    <t>THPT Ten Lô Man</t>
  </si>
  <si>
    <t>THPT Naêng khieáu TDTT</t>
  </si>
  <si>
    <t>THPT Löông Theá Vinh</t>
  </si>
  <si>
    <t>THPT Gioàng OÂng Toá</t>
  </si>
  <si>
    <t>THPT Thuû Thieâm</t>
  </si>
  <si>
    <t>THPT Leâ Quyù Ñoân</t>
  </si>
  <si>
    <t>THPT Nguyeãn Thò Minh Khai</t>
  </si>
  <si>
    <t>THPT Leâ Thò Hoàng Gaám</t>
  </si>
  <si>
    <t>THPT Nguyeãn Thò Dieäu</t>
  </si>
  <si>
    <t>THPT Nguyeãn Traõi</t>
  </si>
  <si>
    <t>THPT Nguyeãn Höõu Thoï</t>
  </si>
  <si>
    <t>Trung hoïc thöïc haønh Saøi Goøn</t>
  </si>
  <si>
    <t>THPT Huøng Vöông</t>
  </si>
  <si>
    <t>Trung hoïc thöïc haønh ÑHSP</t>
  </si>
  <si>
    <t>THPT Traàn Khai Nguyeân</t>
  </si>
  <si>
    <t>THPT Traàn Höõu Trang</t>
  </si>
  <si>
    <t>THPT Maïc Ñónh Chi</t>
  </si>
  <si>
    <t>THPT Bình Phuù</t>
  </si>
  <si>
    <t>THPT Nguyeãn Taát Thaønh</t>
  </si>
  <si>
    <t>THPT Leâ Thaùnh Toân</t>
  </si>
  <si>
    <t>THPT Taân Phong</t>
  </si>
  <si>
    <t>THPT Ngoâ Quyeàn</t>
  </si>
  <si>
    <t>THPT Nam Saøi Goøn</t>
  </si>
  <si>
    <t>THPT Löông Vaên Can</t>
  </si>
  <si>
    <t>THPT Ngoâ Gia Töï</t>
  </si>
  <si>
    <t>THPT Taï Quang Böûu</t>
  </si>
  <si>
    <t>THPT Nguyeãn Vaên Linh</t>
  </si>
  <si>
    <t>THPT naêng khieáu TDTT Nguyeãn Thò Ñònh</t>
  </si>
  <si>
    <t>THPT Nguyeãn Hueä</t>
  </si>
  <si>
    <t>THPT Phöôùc Long</t>
  </si>
  <si>
    <t>THPT Long Tröôøng</t>
  </si>
  <si>
    <t>THPT Nguyeãn Vaên Taêng</t>
  </si>
  <si>
    <t>THPT Nguyeãn Khuyeán</t>
  </si>
  <si>
    <t>THPT Nguyeãn Du</t>
  </si>
  <si>
    <t>THPT Nguyeãn An Ninh</t>
  </si>
  <si>
    <t>THPT Dieân Hoàng</t>
  </si>
  <si>
    <t>THPT Söông Nguyeät Anh</t>
  </si>
  <si>
    <t>THPT Nguyeãn Hieàn</t>
  </si>
  <si>
    <t>THPT Traàn Quang Khaûi</t>
  </si>
  <si>
    <t>THPT Nam Kyø Khôûi Nghóa</t>
  </si>
  <si>
    <t>THPT Voõ Tröôøng Toaûn</t>
  </si>
  <si>
    <t>THPT Tröôøng Chinh</t>
  </si>
  <si>
    <t>THPT Thaïnh Loäc</t>
  </si>
  <si>
    <t>THPT Thanh Ña</t>
  </si>
  <si>
    <t>THPT Voõ Thò Saùu</t>
  </si>
  <si>
    <t>THPT Gia Ñònh</t>
  </si>
  <si>
    <t>THPT Phan Ñaêng Löu</t>
  </si>
  <si>
    <t>THPT Traàn Vaên Giaøu</t>
  </si>
  <si>
    <t>THPT Hoaøng Hoa Thaùm</t>
  </si>
  <si>
    <t>THPT Goø Vaáp</t>
  </si>
  <si>
    <t>THPT Nguyeãn Coâng Tröù</t>
  </si>
  <si>
    <t>THPT Traàn Höng Ñaïo</t>
  </si>
  <si>
    <t>THPT Nguyeãn Trung Tröïc</t>
  </si>
  <si>
    <t>THPT Phuù Nhuaän</t>
  </si>
  <si>
    <t>THPT Haøn Thuyeân</t>
  </si>
  <si>
    <t>THPT Taân Bình</t>
  </si>
  <si>
    <t>THPT Nguyeãn Chí Thanh</t>
  </si>
  <si>
    <t>THPT Traàn Phuù</t>
  </si>
  <si>
    <t>THPT Nguyeãn Thöôïng Hieàn</t>
  </si>
  <si>
    <t>THPT Nguyeãn Thaùi Bình</t>
  </si>
  <si>
    <t>THPT Nguyeãn Höõu Huaân</t>
  </si>
  <si>
    <t>THPT Thuû Ñöùc</t>
  </si>
  <si>
    <t>THPT Tam Phuù</t>
  </si>
  <si>
    <t>THPT Hieäp Bình</t>
  </si>
  <si>
    <t>THPT Ñaøo Sôn Taây</t>
  </si>
  <si>
    <t>THPT Bình Chaùnh</t>
  </si>
  <si>
    <t>THPT Taân Tuùc</t>
  </si>
  <si>
    <t>THPT Vónh Loäc B</t>
  </si>
  <si>
    <t>THPT Leâ Minh Xuaân</t>
  </si>
  <si>
    <t>THPT Ña Phöôùc</t>
  </si>
  <si>
    <t>THPT Bình Khaùnh</t>
  </si>
  <si>
    <t>THPT Caàn Thaïnh</t>
  </si>
  <si>
    <t>THPT An Nghóa</t>
  </si>
  <si>
    <t>THPT Cuû Chi</t>
  </si>
  <si>
    <t>THPT An Nhôn Taây</t>
  </si>
  <si>
    <t>THPT Trung Phuù</t>
  </si>
  <si>
    <t>THPT Trung Laäp</t>
  </si>
  <si>
    <t>THPT Phuù Hoøa</t>
  </si>
  <si>
    <t>THPT Taân Thoâng Hoäi</t>
  </si>
  <si>
    <t>THPT Nguyeãn Höõu Caàu</t>
  </si>
  <si>
    <t>THPT Lyù Thöôøng Kieät</t>
  </si>
  <si>
    <t>THPT Baø Ñieåm</t>
  </si>
  <si>
    <t>THPT Nguyeãn Vaên Cöø</t>
  </si>
  <si>
    <t>THPT Nguyeãn Höõu Tieán</t>
  </si>
  <si>
    <t>THPT Phaïm Vaên Saùng</t>
  </si>
  <si>
    <t>THPT Long Thôùi</t>
  </si>
  <si>
    <t>THPT Phöôùc Kieån</t>
  </si>
  <si>
    <t>THPT Taây Thaïnh</t>
  </si>
  <si>
    <t>THPT Vónh Loäc</t>
  </si>
  <si>
    <t>THPT Nguyeãn Höõu Caûnh</t>
  </si>
  <si>
    <t>THPT Bình Höng Hoøa</t>
  </si>
  <si>
    <t>THPT Bình Taân</t>
  </si>
  <si>
    <t>THPT An Laïc</t>
  </si>
  <si>
    <t>Lop2</t>
  </si>
  <si>
    <t>STT2</t>
  </si>
  <si>
    <t>THOÁNG KEÂ CHAÁT LÖÔÏNG MOÂN THI 10</t>
  </si>
  <si>
    <t>LÔÙP</t>
  </si>
  <si>
    <t>SS</t>
  </si>
  <si>
    <t>VAÊN</t>
  </si>
  <si>
    <t>ANH</t>
  </si>
  <si>
    <t>TOAÙN</t>
  </si>
  <si>
    <t>&gt; TB</t>
  </si>
  <si>
    <t>%</t>
  </si>
  <si>
    <t>&lt; TB</t>
  </si>
  <si>
    <t>TC</t>
  </si>
  <si>
    <t>% TP</t>
  </si>
  <si>
    <t xml:space="preserve">LÔÙP </t>
  </si>
  <si>
    <t>ÑAÄU</t>
  </si>
  <si>
    <t xml:space="preserve">HOÛNG </t>
  </si>
  <si>
    <t>NV 1</t>
  </si>
  <si>
    <t>NV 2</t>
  </si>
  <si>
    <t>NV 3</t>
  </si>
  <si>
    <t>KetQua</t>
  </si>
  <si>
    <t>THOÁNG KEÂ GIAÙO VIEÂN DAÏY THI TUYEÅN 10</t>
  </si>
  <si>
    <t>GIAÙO VIEÂN</t>
  </si>
  <si>
    <t>B.THAÛO</t>
  </si>
  <si>
    <t>L.PHÖÔNG</t>
  </si>
  <si>
    <t>NGÖÕ VAÊN</t>
  </si>
  <si>
    <t>T.HUEÂ</t>
  </si>
  <si>
    <t>S.THUYÛ</t>
  </si>
  <si>
    <t>V.PHÖÔNG</t>
  </si>
  <si>
    <t>H.NAM</t>
  </si>
  <si>
    <t>K.VUÕ</t>
  </si>
  <si>
    <t>ANH VAÊN</t>
  </si>
  <si>
    <t>THPT Döông Vaên Döông</t>
  </si>
  <si>
    <t>THOÁNG KEÂ KEÁT QUAÛ THI LÔÙP 10</t>
  </si>
  <si>
    <t xml:space="preserve">LÔÙP LT </t>
  </si>
  <si>
    <t>LÔÙP
LT</t>
  </si>
  <si>
    <t>END</t>
  </si>
  <si>
    <t>START</t>
  </si>
  <si>
    <t>LOP1</t>
  </si>
  <si>
    <t>LOP2</t>
  </si>
  <si>
    <t>DIEM1!</t>
  </si>
  <si>
    <t>DIEM2!</t>
  </si>
  <si>
    <t>VAN1</t>
  </si>
  <si>
    <t>ANH1</t>
  </si>
  <si>
    <t>TOAN1</t>
  </si>
  <si>
    <t>VAN2</t>
  </si>
  <si>
    <t>ANH2</t>
  </si>
  <si>
    <t>TOAN2</t>
  </si>
  <si>
    <t>DAU</t>
  </si>
  <si>
    <t>08FA05</t>
  </si>
  <si>
    <t>Nam</t>
  </si>
  <si>
    <t>Nöõ</t>
  </si>
  <si>
    <t>Ñoàng Nai</t>
  </si>
  <si>
    <t>Quaûng Ngaõi</t>
  </si>
  <si>
    <t>Bình Phöôùc</t>
  </si>
  <si>
    <t>Vónh Long</t>
  </si>
  <si>
    <t>Traø Vinh</t>
  </si>
  <si>
    <t>Baéc Ninh</t>
  </si>
  <si>
    <t>Taây Ninh</t>
  </si>
  <si>
    <t>Baïc Lieâu</t>
  </si>
  <si>
    <t>Tt-hueá</t>
  </si>
  <si>
    <t>Ninh Thuaän</t>
  </si>
  <si>
    <t>Bình Ñònh</t>
  </si>
  <si>
    <t>Br-vt</t>
  </si>
  <si>
    <t>Ñaêk Laêk</t>
  </si>
  <si>
    <t>Beán Tre</t>
  </si>
  <si>
    <t>16/12/2000</t>
  </si>
  <si>
    <t>Quaûng Nam</t>
  </si>
  <si>
    <t>Haø Noäi</t>
  </si>
  <si>
    <t>An Giang</t>
  </si>
  <si>
    <t>Tieàn Giang</t>
  </si>
  <si>
    <t>P.LAN</t>
  </si>
  <si>
    <t>KHOÙA NGAØY 02/06/2017</t>
  </si>
  <si>
    <t>THPT Voõ Vaên Kieät</t>
  </si>
  <si>
    <t>PHAÏM HUYØNH</t>
  </si>
  <si>
    <t>AN</t>
  </si>
  <si>
    <t>Tp.hcm</t>
  </si>
  <si>
    <t>13/04/2002</t>
  </si>
  <si>
    <t>LÖÔNG HAÏNH</t>
  </si>
  <si>
    <t>AÂN</t>
  </si>
  <si>
    <t>27/12/2002</t>
  </si>
  <si>
    <t>POÁC DOAÕN</t>
  </si>
  <si>
    <t>ÑÌNH</t>
  </si>
  <si>
    <t>28/11/2002</t>
  </si>
  <si>
    <t>LAÂM VÓ</t>
  </si>
  <si>
    <t>HAØO</t>
  </si>
  <si>
    <t>04/12/2002</t>
  </si>
  <si>
    <t>QUAN NGOÏC</t>
  </si>
  <si>
    <t>HUEÄ</t>
  </si>
  <si>
    <t>27/01/2002</t>
  </si>
  <si>
    <t>23FA02</t>
  </si>
  <si>
    <t>TAÊNG GIAÙC</t>
  </si>
  <si>
    <t>HUY</t>
  </si>
  <si>
    <t>11/07/2002</t>
  </si>
  <si>
    <t>THOÂNG GIA</t>
  </si>
  <si>
    <t>06/06/2002</t>
  </si>
  <si>
    <t>CHÖÔNG HÖÔNG</t>
  </si>
  <si>
    <t>HÖÔNG</t>
  </si>
  <si>
    <t>11/08/2002</t>
  </si>
  <si>
    <t>LÖÔNG YEÁN</t>
  </si>
  <si>
    <t>NHI</t>
  </si>
  <si>
    <t>LOÀ KIM</t>
  </si>
  <si>
    <t>PHUÏNG</t>
  </si>
  <si>
    <t>08/10/2002</t>
  </si>
  <si>
    <t>PHUØNG TIEÅU</t>
  </si>
  <si>
    <t>QUYEÂN</t>
  </si>
  <si>
    <t>13/08/2002</t>
  </si>
  <si>
    <t>CHOÁNG TIEÀN MINH</t>
  </si>
  <si>
    <t>THÖ</t>
  </si>
  <si>
    <t>29/01/2002</t>
  </si>
  <si>
    <t>PHUÙ THANH</t>
  </si>
  <si>
    <t>TUAÁN</t>
  </si>
  <si>
    <t>22/07/2002</t>
  </si>
  <si>
    <t>NGUÕ TÖÕ</t>
  </si>
  <si>
    <t>TÖ</t>
  </si>
  <si>
    <t>20/11/2002</t>
  </si>
  <si>
    <t>HYÛ TRIEÁT</t>
  </si>
  <si>
    <t>VAÂN</t>
  </si>
  <si>
    <t>02/10/2002</t>
  </si>
  <si>
    <t>TRAÀN VIEÄT</t>
  </si>
  <si>
    <t>VÓ</t>
  </si>
  <si>
    <t>04/04/2002</t>
  </si>
  <si>
    <t>HUYØNH THÒ HUEÄ</t>
  </si>
  <si>
    <t>16/09/2002</t>
  </si>
  <si>
    <t>CHAÂU KIEÁT</t>
  </si>
  <si>
    <t>DINH</t>
  </si>
  <si>
    <t>14/04/2001</t>
  </si>
  <si>
    <t>PHAÏM VAÊN</t>
  </si>
  <si>
    <t>DUY</t>
  </si>
  <si>
    <t>31/08/2002</t>
  </si>
  <si>
    <t>TRAÀN THAØNH</t>
  </si>
  <si>
    <t>ÑAÏT</t>
  </si>
  <si>
    <t>05/02/2002</t>
  </si>
  <si>
    <t>TRAÀN MINH</t>
  </si>
  <si>
    <t>ÑÖÙC</t>
  </si>
  <si>
    <t>Caàn Thô</t>
  </si>
  <si>
    <t>26/11/2002</t>
  </si>
  <si>
    <t>VOÕ THÒ THU</t>
  </si>
  <si>
    <t>HAÈNG</t>
  </si>
  <si>
    <t>18/01/2002</t>
  </si>
  <si>
    <t>HOAØNG HIEÁU</t>
  </si>
  <si>
    <t>HAÂN</t>
  </si>
  <si>
    <t>Bình Thuaän</t>
  </si>
  <si>
    <t>HOAØNG THÒ</t>
  </si>
  <si>
    <t>HIEÀN</t>
  </si>
  <si>
    <t>Thanh Hoùa</t>
  </si>
  <si>
    <t>16/11/2002</t>
  </si>
  <si>
    <t>ÑOÃ TRAÀN MINH</t>
  </si>
  <si>
    <t>HIEÁU</t>
  </si>
  <si>
    <t>VIEÂN QUANG</t>
  </si>
  <si>
    <t>24/05/2002</t>
  </si>
  <si>
    <t>TRAÀN THÒ MYÕ</t>
  </si>
  <si>
    <t>20/12/2002</t>
  </si>
  <si>
    <t>MAI THÒ KIM</t>
  </si>
  <si>
    <t>KHAÙNH</t>
  </si>
  <si>
    <t>07/09/2002</t>
  </si>
  <si>
    <t>LEÀNH VÓNH</t>
  </si>
  <si>
    <t>KYÙ</t>
  </si>
  <si>
    <t>09/08/2001</t>
  </si>
  <si>
    <t>NGUYEÃN THÒ HÖÔNG</t>
  </si>
  <si>
    <t>LAN</t>
  </si>
  <si>
    <t>26/04/2002</t>
  </si>
  <si>
    <t>GIEÂNG MINH</t>
  </si>
  <si>
    <t>LOÄC</t>
  </si>
  <si>
    <t>13/07/2002</t>
  </si>
  <si>
    <t>PHAN DÖ HOAØI</t>
  </si>
  <si>
    <t>MINH</t>
  </si>
  <si>
    <t>Thöøa Thieân Hueá</t>
  </si>
  <si>
    <t>18/11/2002</t>
  </si>
  <si>
    <t>PHAÏM THÒ KIEÀU</t>
  </si>
  <si>
    <t>OANH</t>
  </si>
  <si>
    <t>15/04/2002</t>
  </si>
  <si>
    <t>VOÕ THÒ NHÖ</t>
  </si>
  <si>
    <t>PHÖÔÏNG</t>
  </si>
  <si>
    <t>04/02/2002</t>
  </si>
  <si>
    <t>NGUYEÃN HÖÕU</t>
  </si>
  <si>
    <t>QUOÁC</t>
  </si>
  <si>
    <t>HOAØNG NGUYEÃN DIEÃM</t>
  </si>
  <si>
    <t>QUYØNH</t>
  </si>
  <si>
    <t>01/11/2002</t>
  </si>
  <si>
    <t>NGUYEÃN NÖÔNG HOÀNG</t>
  </si>
  <si>
    <t>THAÉM</t>
  </si>
  <si>
    <t>TRAÀN HUYØNH VUÕ</t>
  </si>
  <si>
    <t>THAÉNG</t>
  </si>
  <si>
    <t>25/01/2002</t>
  </si>
  <si>
    <t>CAO VAÊN</t>
  </si>
  <si>
    <t>THOÂNG</t>
  </si>
  <si>
    <t>01/02/2002</t>
  </si>
  <si>
    <t>HOÀ TAÁN</t>
  </si>
  <si>
    <t>THUAÄN</t>
  </si>
  <si>
    <t>TRÒNH THÒ</t>
  </si>
  <si>
    <t>THÖÔNG</t>
  </si>
  <si>
    <t>29/11/2002</t>
  </si>
  <si>
    <t>TRAÀN THÒ</t>
  </si>
  <si>
    <t>TRANG</t>
  </si>
  <si>
    <t>25/02/2002</t>
  </si>
  <si>
    <t>PHAÏM PHÖÔNG</t>
  </si>
  <si>
    <t>UYEÂN</t>
  </si>
  <si>
    <t>Nam Ñònh</t>
  </si>
  <si>
    <t>HOÀ THÒ TÖÔØNG</t>
  </si>
  <si>
    <t>VY</t>
  </si>
  <si>
    <t>Ñaéc Noâng</t>
  </si>
  <si>
    <t>02/01/2002</t>
  </si>
  <si>
    <t>LAÕ THANH</t>
  </si>
  <si>
    <t>XUAÂN</t>
  </si>
  <si>
    <t>27/03/2002</t>
  </si>
  <si>
    <t>PHAN MYÕ</t>
  </si>
  <si>
    <t>DUNG</t>
  </si>
  <si>
    <t>22/10/2002</t>
  </si>
  <si>
    <t>NGUYEÃN VAÊN</t>
  </si>
  <si>
    <t>ÑAÏI</t>
  </si>
  <si>
    <t>11/09/2002</t>
  </si>
  <si>
    <t>LÖÔNG VÓNH</t>
  </si>
  <si>
    <t>LA THÒ</t>
  </si>
  <si>
    <t>22/04/2002</t>
  </si>
  <si>
    <t>NGUYEÃN ÑÖÙC</t>
  </si>
  <si>
    <t>05/09/2002</t>
  </si>
  <si>
    <t>PHAN GIA</t>
  </si>
  <si>
    <t>Caø Mau</t>
  </si>
  <si>
    <t>25/10/2002</t>
  </si>
  <si>
    <t>NGUYEÃN HÖÕU ÑÌNH</t>
  </si>
  <si>
    <t>KHOA</t>
  </si>
  <si>
    <t>18/12/2002</t>
  </si>
  <si>
    <t>TAÏ TRUNG</t>
  </si>
  <si>
    <t>KIEÂN</t>
  </si>
  <si>
    <t>Haø Nam</t>
  </si>
  <si>
    <t>02/12/2002</t>
  </si>
  <si>
    <t>NGUYEÃN HOAØNG ÑAÊNG</t>
  </si>
  <si>
    <t>LONG</t>
  </si>
  <si>
    <t>28/10/2002</t>
  </si>
  <si>
    <t>LEÂ TUAÁN</t>
  </si>
  <si>
    <t>LUAÂN</t>
  </si>
  <si>
    <t>17/06/2002</t>
  </si>
  <si>
    <t>NGUYEÃN NGOÏC</t>
  </si>
  <si>
    <t>MAI</t>
  </si>
  <si>
    <t>23/11/2002</t>
  </si>
  <si>
    <t>VOÕ THIEÂN</t>
  </si>
  <si>
    <t>MAÃN</t>
  </si>
  <si>
    <t>13/05/2002</t>
  </si>
  <si>
    <t>VOÕ YÙ</t>
  </si>
  <si>
    <t>MYÕ</t>
  </si>
  <si>
    <t>01/07/2002</t>
  </si>
  <si>
    <t>NGUYEÃN TROÏNG</t>
  </si>
  <si>
    <t>NGHÓA</t>
  </si>
  <si>
    <t>11/05/2002</t>
  </si>
  <si>
    <t>TRAÀN HOAØNG</t>
  </si>
  <si>
    <t>NHAÂN</t>
  </si>
  <si>
    <t>12/02/2002</t>
  </si>
  <si>
    <t>NGUYEÃN THÒ HOÀNG</t>
  </si>
  <si>
    <t>NHUNG</t>
  </si>
  <si>
    <t>06/08/2002</t>
  </si>
  <si>
    <t>NGUYEÃN HOAØNG</t>
  </si>
  <si>
    <t>05/01/2002</t>
  </si>
  <si>
    <t>HOÀ LEÂ NHAÄT</t>
  </si>
  <si>
    <t>QUANG</t>
  </si>
  <si>
    <t>22/08/2002</t>
  </si>
  <si>
    <t>NGUYEÃN AN</t>
  </si>
  <si>
    <t>QUYÙ</t>
  </si>
  <si>
    <t>Ñoàng Thaùp</t>
  </si>
  <si>
    <t>30/03/2002</t>
  </si>
  <si>
    <t>NGUYEÃN THÒ THUÙY</t>
  </si>
  <si>
    <t>23/07/2002</t>
  </si>
  <si>
    <t>TRAÀN VOÕ KHAÙNH</t>
  </si>
  <si>
    <t>31/08/2001</t>
  </si>
  <si>
    <t>TRAÀN QUANG</t>
  </si>
  <si>
    <t>SANG</t>
  </si>
  <si>
    <t>09/10/2002</t>
  </si>
  <si>
    <t>PHAN VAÊN</t>
  </si>
  <si>
    <t>SÔN</t>
  </si>
  <si>
    <t>23/04/2002</t>
  </si>
  <si>
    <t>TRAÀN THÒ THIEÂN</t>
  </si>
  <si>
    <t>THANH</t>
  </si>
  <si>
    <t>09/11/2002</t>
  </si>
  <si>
    <t>THAØNH</t>
  </si>
  <si>
    <t>THUÙY</t>
  </si>
  <si>
    <t>TRAÀN THÒ MOÄNG</t>
  </si>
  <si>
    <t>VAÊN NGUYEÃN THÒ MYÕ</t>
  </si>
  <si>
    <t>TIEÂN</t>
  </si>
  <si>
    <t>12/08/2002</t>
  </si>
  <si>
    <t>PHAN THÒ BAÛO</t>
  </si>
  <si>
    <t>VAÙN MYÕ</t>
  </si>
  <si>
    <t>YEÁN</t>
  </si>
  <si>
    <t>29/08/2002</t>
  </si>
  <si>
    <t>PHAN HOAØI TRÖÔØNG</t>
  </si>
  <si>
    <t>PHAN MINH</t>
  </si>
  <si>
    <t>15/06/2002</t>
  </si>
  <si>
    <t>TRAÀN GIA</t>
  </si>
  <si>
    <t>BAÛO</t>
  </si>
  <si>
    <t>TRAÀN QUOÁC</t>
  </si>
  <si>
    <t>CÖÔØNG</t>
  </si>
  <si>
    <t>24/09/2002</t>
  </si>
  <si>
    <t>DANH THÒ THU</t>
  </si>
  <si>
    <t>09/12/2002</t>
  </si>
  <si>
    <t>10/02/2002</t>
  </si>
  <si>
    <t>LEÂ PHAÏM PHÖÔNG</t>
  </si>
  <si>
    <t>LINH</t>
  </si>
  <si>
    <t>22/05/2002</t>
  </si>
  <si>
    <t>NGOÂ VAÊN</t>
  </si>
  <si>
    <t>12/05/2002</t>
  </si>
  <si>
    <t>LÖ NHAÕ</t>
  </si>
  <si>
    <t>MY</t>
  </si>
  <si>
    <t>03/08/2002</t>
  </si>
  <si>
    <t>ÑOÃ THAØNH</t>
  </si>
  <si>
    <t>NAM</t>
  </si>
  <si>
    <t>03/06/2002</t>
  </si>
  <si>
    <t>LAÊNG QUEÁ</t>
  </si>
  <si>
    <t>NGOÏC</t>
  </si>
  <si>
    <t>05/11/2002</t>
  </si>
  <si>
    <t>TAÏ NGOÏC</t>
  </si>
  <si>
    <t>NHAØN</t>
  </si>
  <si>
    <t>16/12/2002</t>
  </si>
  <si>
    <t>NGOÂ TUYEÁT</t>
  </si>
  <si>
    <t>13/01/2002</t>
  </si>
  <si>
    <t>LEÂ THÒ</t>
  </si>
  <si>
    <t>07/04/2002</t>
  </si>
  <si>
    <t>BUØI ÑAËNG NGOÏC</t>
  </si>
  <si>
    <t>SAN</t>
  </si>
  <si>
    <t>10/11/2002</t>
  </si>
  <si>
    <t>TRAÀN ÑÌNH</t>
  </si>
  <si>
    <t>21/02/2002</t>
  </si>
  <si>
    <t>NGUYEÃN THÒ QUEÁ</t>
  </si>
  <si>
    <t>13/11/2002</t>
  </si>
  <si>
    <t>NGUYEÃN XUAÂN</t>
  </si>
  <si>
    <t>THAÛO</t>
  </si>
  <si>
    <t>07/03/2002</t>
  </si>
  <si>
    <t>PHAÏM QUOÁC</t>
  </si>
  <si>
    <t>20/10/2002</t>
  </si>
  <si>
    <t>PHAÏM NGUYEÃN THANH</t>
  </si>
  <si>
    <t>THI</t>
  </si>
  <si>
    <t>05/05/2002</t>
  </si>
  <si>
    <t>ÑOÃ NGUYEÃN THAØNH</t>
  </si>
  <si>
    <t>TÍN</t>
  </si>
  <si>
    <t>06/12/2002</t>
  </si>
  <si>
    <t>Ñaék Laék</t>
  </si>
  <si>
    <t>09/01/2002</t>
  </si>
  <si>
    <t>LIEÀU HI</t>
  </si>
  <si>
    <t>17/10/2002</t>
  </si>
  <si>
    <t>01/09/2002</t>
  </si>
  <si>
    <t>TRAÀN NGOÏC BÍCH</t>
  </si>
  <si>
    <t>10/09/2002</t>
  </si>
  <si>
    <t>NGUYEÃN NGOÏC PHÖÔNG</t>
  </si>
  <si>
    <t>25/08/2002</t>
  </si>
  <si>
    <t>BÌNH</t>
  </si>
  <si>
    <t>02/09/2002</t>
  </si>
  <si>
    <t>NGUYEÃN THÒ PHÖÔNG</t>
  </si>
  <si>
    <t>CHAÂU</t>
  </si>
  <si>
    <t>22/09/2002</t>
  </si>
  <si>
    <t>ÑOAØN BAÙ</t>
  </si>
  <si>
    <t>08/02/2002</t>
  </si>
  <si>
    <t>LEÂ BAÛO</t>
  </si>
  <si>
    <t>Kieân Giang</t>
  </si>
  <si>
    <t>19/10/2002</t>
  </si>
  <si>
    <t>NGUYEÃN THANH</t>
  </si>
  <si>
    <t>08/03/2002</t>
  </si>
  <si>
    <t>NGUYEÃN MINH</t>
  </si>
  <si>
    <t>30/09/2002</t>
  </si>
  <si>
    <t>KIEÄT</t>
  </si>
  <si>
    <t>Khaùnh Hoøa</t>
  </si>
  <si>
    <t>06/04/2002</t>
  </si>
  <si>
    <t>DÖÔNG THÒ THUÙY</t>
  </si>
  <si>
    <t>KIEÀU</t>
  </si>
  <si>
    <t>THAÙI THÒ THU</t>
  </si>
  <si>
    <t>NGA</t>
  </si>
  <si>
    <t>28/08/2002</t>
  </si>
  <si>
    <t>0</t>
  </si>
  <si>
    <t>DÖÔNG THÒ BÍCH</t>
  </si>
  <si>
    <t>VOÕ THANH</t>
  </si>
  <si>
    <t>NGUYEÂN</t>
  </si>
  <si>
    <t>26/09/2002</t>
  </si>
  <si>
    <t>HUYØNH THÒ TUYEÁT</t>
  </si>
  <si>
    <t>06/02/2002</t>
  </si>
  <si>
    <t>LEÂ THANH</t>
  </si>
  <si>
    <t>QUÍ</t>
  </si>
  <si>
    <t>17/07/2002</t>
  </si>
  <si>
    <t>NGUYEÃN HOÀNG</t>
  </si>
  <si>
    <t>LEÂ QUANG</t>
  </si>
  <si>
    <t>TAÁN</t>
  </si>
  <si>
    <t>24/11/2002</t>
  </si>
  <si>
    <t>NGUYEÃN THUÏY UYEÅN</t>
  </si>
  <si>
    <t>NGUYEÃN THÒ THU</t>
  </si>
  <si>
    <t>LEÂ QUOÁC</t>
  </si>
  <si>
    <t>THÒNH</t>
  </si>
  <si>
    <t>20/02/2002</t>
  </si>
  <si>
    <t>NGUYEÃN QUYEÁT</t>
  </si>
  <si>
    <t>TIEÁN</t>
  </si>
  <si>
    <t>04/10/2002</t>
  </si>
  <si>
    <t>ÑOAØN NGUYEÃN THANH</t>
  </si>
  <si>
    <t>TRUÙC</t>
  </si>
  <si>
    <t>11/12/2002</t>
  </si>
  <si>
    <t>NGUYEÃN LEÂ THAÙI</t>
  </si>
  <si>
    <t>19/03/2002</t>
  </si>
  <si>
    <t>HUYØNH ANH</t>
  </si>
  <si>
    <t>06/07/2002</t>
  </si>
  <si>
    <t>TRÒNH HOÀNG</t>
  </si>
  <si>
    <t>TRAÀN BAÛO TÖÔØNG</t>
  </si>
  <si>
    <t>VI</t>
  </si>
  <si>
    <t>HOÀ DUY</t>
  </si>
  <si>
    <t>VUÕ</t>
  </si>
  <si>
    <t>07/08/2002</t>
  </si>
  <si>
    <t>NGUYEÃN THANH THAÛO</t>
  </si>
  <si>
    <t>DANH</t>
  </si>
  <si>
    <t>VOÕ VAÊN</t>
  </si>
  <si>
    <t>NGUYEÃN THÒ</t>
  </si>
  <si>
    <t>DUYEÂN</t>
  </si>
  <si>
    <t>CAÅM QUANG</t>
  </si>
  <si>
    <t>ÑAËNG THAÙI MAI</t>
  </si>
  <si>
    <t>HÖÔØNG</t>
  </si>
  <si>
    <t>25/12/2002</t>
  </si>
  <si>
    <t>TRÖÔNG TUAÁN</t>
  </si>
  <si>
    <t>KHANH</t>
  </si>
  <si>
    <t>28/03/2002</t>
  </si>
  <si>
    <t>LEÂ GIA</t>
  </si>
  <si>
    <t>08/12/2002</t>
  </si>
  <si>
    <t>PHAN THANH</t>
  </si>
  <si>
    <t>DÖÔNG THÒ AÙNH</t>
  </si>
  <si>
    <t>26/05/2002</t>
  </si>
  <si>
    <t>TRAÀN KHAÙNH</t>
  </si>
  <si>
    <t>28/04/2002</t>
  </si>
  <si>
    <t>LEÂ QUYØNH NGOÏC</t>
  </si>
  <si>
    <t>TRÖÔNG QUYØNH</t>
  </si>
  <si>
    <t>NHÖ</t>
  </si>
  <si>
    <t>TRAÀN THÒ KIEÀU</t>
  </si>
  <si>
    <t>TSAN HUØNG</t>
  </si>
  <si>
    <t>PHAÙT</t>
  </si>
  <si>
    <t>27/05/2002</t>
  </si>
  <si>
    <t>NGUYEÃN ÑÌNH</t>
  </si>
  <si>
    <t>PHI</t>
  </si>
  <si>
    <t>29/05/2001</t>
  </si>
  <si>
    <t>TRÒNH LYÙ THIEÂN</t>
  </si>
  <si>
    <t>PHÖÔÙC</t>
  </si>
  <si>
    <t>Soùc Traêng</t>
  </si>
  <si>
    <t>01/10/2002</t>
  </si>
  <si>
    <t>GIAÙP ÑINH QUOÁC</t>
  </si>
  <si>
    <t>PHÖÔNG</t>
  </si>
  <si>
    <t>Baéc Giang</t>
  </si>
  <si>
    <t>30/01/2002</t>
  </si>
  <si>
    <t>NGOÂ ÑÌNH</t>
  </si>
  <si>
    <t>23/02/2002</t>
  </si>
  <si>
    <t>HOAØNG LEÂ TAÁN</t>
  </si>
  <si>
    <t>TAØI</t>
  </si>
  <si>
    <t>12/03/2002</t>
  </si>
  <si>
    <t>24/02/2002</t>
  </si>
  <si>
    <t>VOÕ MINH</t>
  </si>
  <si>
    <t>14/06/2002</t>
  </si>
  <si>
    <t>HOAØNG LEÂ</t>
  </si>
  <si>
    <t>26/01/2002</t>
  </si>
  <si>
    <t>NGUYEÃN THAØNH</t>
  </si>
  <si>
    <t>TRIEÁT</t>
  </si>
  <si>
    <t>25/04/2002</t>
  </si>
  <si>
    <t>TRAÀN THÒ THANH</t>
  </si>
  <si>
    <t>27/08/2002</t>
  </si>
  <si>
    <t>VINH</t>
  </si>
  <si>
    <t>PHAÏM TRUÙC</t>
  </si>
  <si>
    <t>NGUYEÃN TUAÁN</t>
  </si>
  <si>
    <t>15/09/2001</t>
  </si>
  <si>
    <t>ÑOAØN PHÖÔÙC NGOÏC</t>
  </si>
  <si>
    <t>20/04/2002</t>
  </si>
  <si>
    <t>NGUYEÃN TRAÀN KIEÀU</t>
  </si>
  <si>
    <t>DIEÃM</t>
  </si>
  <si>
    <t>25/05/2002</t>
  </si>
  <si>
    <t>VUÕ MINH</t>
  </si>
  <si>
    <t>15/08/2002</t>
  </si>
  <si>
    <t>14/03/2002</t>
  </si>
  <si>
    <t>NGUYEÃN TRUNG</t>
  </si>
  <si>
    <t>LEÂ</t>
  </si>
  <si>
    <t>HOAØNG</t>
  </si>
  <si>
    <t>Tt Hueá</t>
  </si>
  <si>
    <t>19/07/2002</t>
  </si>
  <si>
    <t>VOÕ NGUYEÃN</t>
  </si>
  <si>
    <t>01/08/2002</t>
  </si>
  <si>
    <t>TRÒNH GIA</t>
  </si>
  <si>
    <t>Ninh Bình</t>
  </si>
  <si>
    <t>21/12/2002</t>
  </si>
  <si>
    <t>HOÀ ÑAÊNG MAÏNH</t>
  </si>
  <si>
    <t>HÖNG</t>
  </si>
  <si>
    <t>17/02/2002</t>
  </si>
  <si>
    <t>PHAN THÒ THUØY</t>
  </si>
  <si>
    <t>12/12/2002</t>
  </si>
  <si>
    <t>NGUYEÃN HOÀ NAM</t>
  </si>
  <si>
    <t>ÑOÃ VAÊN</t>
  </si>
  <si>
    <t>Vónh Phuùc</t>
  </si>
  <si>
    <t>VOÕ NGUYEÂN</t>
  </si>
  <si>
    <t>LEÂ THÒ TUÙ</t>
  </si>
  <si>
    <t>12/11/2002</t>
  </si>
  <si>
    <t>NGUYEÃN NGOÏC YEÁN</t>
  </si>
  <si>
    <t>NGUYEÃN THÒ YEÁN</t>
  </si>
  <si>
    <t>NHIEÂN</t>
  </si>
  <si>
    <t>22/11/2002</t>
  </si>
  <si>
    <t>NGUYEÃN THÒ QUYØNH</t>
  </si>
  <si>
    <t>Ngheä An</t>
  </si>
  <si>
    <t>14/05/2002</t>
  </si>
  <si>
    <t>23/06/2002</t>
  </si>
  <si>
    <t>HOAØNG LAN NÖÕ THAÛO</t>
  </si>
  <si>
    <t>14/08/2002</t>
  </si>
  <si>
    <t>12/10/2002</t>
  </si>
  <si>
    <t>NGUYEÃN THÒ NGOÏC</t>
  </si>
  <si>
    <t>15/10/2002</t>
  </si>
  <si>
    <t>LEÂ THÒ PHÖÔNG</t>
  </si>
  <si>
    <t>03/07/2002</t>
  </si>
  <si>
    <t>HOÀ NGUYEÃN HAÛI</t>
  </si>
  <si>
    <t>HOAØNG MINH</t>
  </si>
  <si>
    <t>NGUYEÃN PHAÏM PHÖÔNG</t>
  </si>
  <si>
    <t>30/06/2002</t>
  </si>
  <si>
    <t>ÑOAØN THÒ THUØY</t>
  </si>
  <si>
    <t>Ñaéc Laéc</t>
  </si>
  <si>
    <t>TRAÀN THÒ BÍCH</t>
  </si>
  <si>
    <t>TRAÂM</t>
  </si>
  <si>
    <t>TRINH</t>
  </si>
  <si>
    <t>20/05/2002</t>
  </si>
  <si>
    <t>LIN CHAÁN</t>
  </si>
  <si>
    <t>NGUYEÃN PHUÙC THUÙY</t>
  </si>
  <si>
    <t>08/07/2002</t>
  </si>
  <si>
    <t>TDO</t>
  </si>
  <si>
    <t>NGOÂ NGOÏC</t>
  </si>
  <si>
    <t>19/03/2001</t>
  </si>
  <si>
    <t>06FA04</t>
  </si>
  <si>
    <t>18FA06</t>
  </si>
  <si>
    <t>THPT Phaïm Phuù Thöù</t>
  </si>
  <si>
    <t>Naêng khieáu TDTT Bình Chaùnh</t>
  </si>
  <si>
    <t>THPT Leâ Troïng Taán</t>
  </si>
  <si>
    <t>9A</t>
  </si>
  <si>
    <t>9D</t>
  </si>
  <si>
    <t>9B</t>
  </si>
  <si>
    <t>9E</t>
  </si>
  <si>
    <t>9C</t>
  </si>
  <si>
    <t>9F</t>
  </si>
  <si>
    <t>T.THUÛY</t>
  </si>
  <si>
    <t>9B,9F</t>
  </si>
  <si>
    <t>9C,9D</t>
  </si>
  <si>
    <t>9A,9E</t>
  </si>
  <si>
    <t>9B,9C</t>
  </si>
  <si>
    <t>9D,9F</t>
  </si>
  <si>
    <t>9B,9D</t>
  </si>
  <si>
    <t>9A,9C</t>
  </si>
  <si>
    <t>9E,9F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</si>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</sst>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(&quot;$&quot;* #,##0.00_);_(&quot;$&quot;* \(#,##0.00\);_(&quot;$&quot;* &quot;-&quot;??_);_(@_)"/>
    <numFmt numFmtId="164" formatCode="0.0"/>
    <numFmt numFmtId="165" formatCode="_-* #,##0_-;\-* #,##0_-;_-* &quot;-&quot;_-;_-@_-"/>
    <numFmt numFmtId="166" formatCode="_-* #,##0.00_-;\-* #,##0.00_-;_-* &quot;-&quot;??_-;_-@_-"/>
    <numFmt numFmtId="167" formatCode="_ * #,##0_)\ &quot;$&quot;_ ;_ * \(#,##0\)\ &quot;$&quot;_ ;_ * &quot;-&quot;_)\ &quot;$&quot;_ ;_ @_ "/>
    <numFmt numFmtId="168" formatCode="_ * #,##0_ ;_ * \-#,##0_ ;_ * &quot;-&quot;_ ;_ @_ "/>
    <numFmt numFmtId="169" formatCode="_ * #,##0.00_ ;_ * \-#,##0.00_ ;_ * &quot;-&quot;??_ ;_ @_ "/>
    <numFmt numFmtId="170" formatCode="#,##0;\(#,##0\)"/>
    <numFmt numFmtId="171" formatCode="\$#,##0\ ;\(\$#,##0\)"/>
    <numFmt numFmtId="172" formatCode="\t0.00%"/>
    <numFmt numFmtId="173" formatCode="\t#\ ??/??"/>
    <numFmt numFmtId="174" formatCode="m/d"/>
    <numFmt numFmtId="175" formatCode="&quot;ß&quot;#,##0;\-&quot;&quot;\ß&quot;&quot;#,##0"/>
    <numFmt numFmtId="176" formatCode="&quot;\&quot;#,##0;[Red]&quot;\&quot;&quot;\&quot;\-#,##0"/>
    <numFmt numFmtId="177" formatCode="&quot;\&quot;#,##0.00;[Red]&quot;\&quot;&quot;\&quot;&quot;\&quot;&quot;\&quot;&quot;\&quot;&quot;\&quot;\-#,##0.00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#,##0\ &quot;$&quot;_);[Red]\(#,##0\ &quot;$&quot;\)"/>
    <numFmt numFmtId="182" formatCode="_-&quot;$&quot;* #,##0.00_-;\-&quot;$&quot;* #,##0.00_-;_-&quot;$&quot;* &quot;-&quot;??_-;_-@_-"/>
  </numFmts>
  <fonts count="46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VNI-Times"/>
    </font>
    <font>
      <sz val="10"/>
      <name val="VNI-Times"/>
    </font>
    <font>
      <sz val="12"/>
      <name val="Times New Roman"/>
      <family val="1"/>
    </font>
    <font>
      <sz val="11"/>
      <name val="VNI-Aptima"/>
    </font>
    <font>
      <sz val="16"/>
      <name val="VNI-Bodon-Poster"/>
    </font>
    <font>
      <b/>
      <sz val="11"/>
      <name val="VNI-Aptima"/>
    </font>
    <font>
      <sz val="12"/>
      <name val="VNI-Aptima"/>
    </font>
    <font>
      <sz val="10"/>
      <name val="VNI-Aptima"/>
    </font>
    <font>
      <b/>
      <sz val="12"/>
      <name val="VNI-Aptima"/>
    </font>
    <font>
      <b/>
      <i/>
      <sz val="11"/>
      <name val="VNI-Aptima"/>
    </font>
    <font>
      <sz val="14"/>
      <name val="??"/>
      <family val="3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???"/>
      <family val="3"/>
    </font>
    <font>
      <sz val="12"/>
      <name val="|??¢¥¢¬¨Ï"/>
      <family val="1"/>
      <charset val="129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sz val="12"/>
      <name val="¹ÙÅÁÃ¼"/>
      <family val="1"/>
      <charset val="129"/>
    </font>
    <font>
      <b/>
      <sz val="10"/>
      <name val="Helv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12"/>
      <name val="Arial"/>
      <family val="2"/>
    </font>
    <font>
      <sz val="7"/>
      <name val="Small Fonts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4"/>
      <name val="VNI-Times"/>
    </font>
    <font>
      <sz val="14"/>
      <name val="VNI-Bodon-Poster"/>
    </font>
    <font>
      <b/>
      <sz val="10"/>
      <color rgb="FFFF0000"/>
      <name val="VNI-Times"/>
    </font>
    <font>
      <b/>
      <sz val="10"/>
      <color indexed="10"/>
      <name val="VNI-Times"/>
    </font>
    <font>
      <sz val="10"/>
      <color rgb="FFFF0000"/>
      <name val="VNI-Times"/>
    </font>
    <font>
      <sz val="10"/>
      <color theme="1"/>
      <name val="VNI-Times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9" fillId="0" borderId="0"/>
    <xf numFmtId="0" fontId="1" fillId="0" borderId="0"/>
    <xf numFmtId="0" fontId="2" fillId="0" borderId="0" applyNumberForma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/>
    <xf numFmtId="0" fontId="2" fillId="0" borderId="0" applyNumberForma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/>
    <xf numFmtId="0" fontId="24" fillId="0" borderId="0"/>
    <xf numFmtId="170" fontId="25" fillId="0" borderId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/>
    <xf numFmtId="0" fontId="2" fillId="0" borderId="0" applyFont="0" applyFill="0" applyBorder="0" applyAlignment="0" applyProtection="0"/>
    <xf numFmtId="173" fontId="2" fillId="0" borderId="0"/>
    <xf numFmtId="2" fontId="2" fillId="0" borderId="0" applyFont="0" applyFill="0" applyBorder="0" applyAlignment="0" applyProtection="0"/>
    <xf numFmtId="38" fontId="26" fillId="4" borderId="0" applyNumberFormat="0" applyBorder="0" applyAlignment="0" applyProtection="0"/>
    <xf numFmtId="0" fontId="27" fillId="0" borderId="0">
      <alignment horizontal="left"/>
    </xf>
    <xf numFmtId="0" fontId="28" fillId="0" borderId="6" applyNumberFormat="0" applyAlignment="0" applyProtection="0">
      <alignment horizontal="left" vertical="center"/>
    </xf>
    <xf numFmtId="0" fontId="28" fillId="0" borderId="4">
      <alignment horizontal="left" vertical="center"/>
    </xf>
    <xf numFmtId="0" fontId="29" fillId="0" borderId="0" applyProtection="0"/>
    <xf numFmtId="0" fontId="28" fillId="0" borderId="0" applyProtection="0"/>
    <xf numFmtId="10" fontId="26" fillId="4" borderId="1" applyNumberFormat="0" applyBorder="0" applyAlignment="0" applyProtection="0"/>
    <xf numFmtId="0" fontId="30" fillId="0" borderId="7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1" fillId="0" borderId="0" applyNumberFormat="0" applyFont="0" applyFill="0" applyAlignment="0"/>
    <xf numFmtId="0" fontId="25" fillId="0" borderId="0"/>
    <xf numFmtId="37" fontId="32" fillId="0" borderId="0"/>
    <xf numFmtId="0" fontId="23" fillId="0" borderId="0"/>
    <xf numFmtId="10" fontId="2" fillId="0" borderId="0" applyFont="0" applyFill="0" applyBorder="0" applyAlignment="0" applyProtection="0"/>
    <xf numFmtId="0" fontId="30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8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38" fillId="0" borderId="0"/>
    <xf numFmtId="0" fontId="31" fillId="0" borderId="0"/>
    <xf numFmtId="165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39" fillId="0" borderId="0" applyFont="0" applyFill="0" applyBorder="0" applyAlignment="0" applyProtection="0"/>
  </cellStyleXfs>
  <cellXfs count="78">
    <xf numFmtId="0" fontId="0" fillId="0" borderId="0" xfId="0"/>
    <xf numFmtId="0" fontId="9" fillId="0" borderId="0" xfId="7" applyProtection="1">
      <protection hidden="1"/>
    </xf>
    <xf numFmtId="0" fontId="9" fillId="0" borderId="0" xfId="7" applyAlignment="1" applyProtection="1">
      <alignment horizontal="right"/>
      <protection hidden="1"/>
    </xf>
    <xf numFmtId="0" fontId="9" fillId="0" borderId="1" xfId="7" applyBorder="1" applyAlignment="1" applyProtection="1">
      <alignment horizontal="center"/>
      <protection hidden="1"/>
    </xf>
    <xf numFmtId="0" fontId="11" fillId="0" borderId="1" xfId="7" applyFont="1" applyBorder="1" applyAlignment="1" applyProtection="1">
      <alignment horizontal="center"/>
      <protection hidden="1"/>
    </xf>
    <xf numFmtId="0" fontId="12" fillId="0" borderId="1" xfId="7" applyFont="1" applyBorder="1" applyAlignment="1" applyProtection="1">
      <alignment horizontal="center"/>
      <protection hidden="1"/>
    </xf>
    <xf numFmtId="164" fontId="9" fillId="0" borderId="1" xfId="7" applyNumberFormat="1" applyBorder="1" applyAlignment="1" applyProtection="1">
      <alignment horizontal="center"/>
      <protection hidden="1"/>
    </xf>
    <xf numFmtId="0" fontId="11" fillId="3" borderId="1" xfId="7" applyFont="1" applyFill="1" applyBorder="1" applyAlignment="1" applyProtection="1">
      <alignment horizontal="center"/>
      <protection hidden="1"/>
    </xf>
    <xf numFmtId="164" fontId="11" fillId="0" borderId="1" xfId="7" applyNumberFormat="1" applyFont="1" applyBorder="1" applyAlignment="1" applyProtection="1">
      <alignment horizontal="center"/>
      <protection hidden="1"/>
    </xf>
    <xf numFmtId="0" fontId="9" fillId="0" borderId="0" xfId="7" applyAlignment="1" applyProtection="1">
      <alignment horizontal="center"/>
      <protection hidden="1"/>
    </xf>
    <xf numFmtId="164" fontId="11" fillId="3" borderId="1" xfId="7" applyNumberFormat="1" applyFont="1" applyFill="1" applyBorder="1" applyAlignment="1" applyProtection="1">
      <alignment horizontal="center"/>
      <protection hidden="1"/>
    </xf>
    <xf numFmtId="0" fontId="11" fillId="0" borderId="0" xfId="7" applyFont="1" applyProtection="1">
      <protection hidden="1"/>
    </xf>
    <xf numFmtId="0" fontId="11" fillId="0" borderId="0" xfId="7" applyFont="1" applyAlignment="1" applyProtection="1">
      <alignment horizontal="right"/>
      <protection hidden="1"/>
    </xf>
    <xf numFmtId="0" fontId="11" fillId="0" borderId="0" xfId="7" applyFont="1" applyAlignment="1" applyProtection="1">
      <alignment horizontal="center"/>
      <protection hidden="1"/>
    </xf>
    <xf numFmtId="0" fontId="40" fillId="0" borderId="8" xfId="7" applyFont="1" applyBorder="1" applyAlignment="1" applyProtection="1">
      <alignment horizontal="center"/>
      <protection hidden="1"/>
    </xf>
    <xf numFmtId="0" fontId="9" fillId="0" borderId="1" xfId="7" applyFont="1" applyBorder="1" applyAlignment="1" applyProtection="1">
      <protection hidden="1"/>
    </xf>
    <xf numFmtId="0" fontId="9" fillId="0" borderId="1" xfId="7" applyFont="1" applyBorder="1" applyAlignment="1" applyProtection="1">
      <alignment horizontal="center"/>
      <protection hidden="1"/>
    </xf>
    <xf numFmtId="0" fontId="9" fillId="0" borderId="1" xfId="7" applyBorder="1" applyAlignment="1" applyProtection="1">
      <protection hidden="1"/>
    </xf>
    <xf numFmtId="0" fontId="9" fillId="0" borderId="3" xfId="7" applyFont="1" applyBorder="1" applyAlignment="1" applyProtection="1">
      <protection hidden="1"/>
    </xf>
    <xf numFmtId="0" fontId="9" fillId="0" borderId="4" xfId="7" applyFont="1" applyBorder="1" applyAlignment="1" applyProtection="1">
      <alignment horizontal="center"/>
      <protection hidden="1"/>
    </xf>
    <xf numFmtId="0" fontId="9" fillId="0" borderId="5" xfId="7" applyFont="1" applyBorder="1" applyAlignment="1" applyProtection="1">
      <protection hidden="1"/>
    </xf>
    <xf numFmtId="0" fontId="9" fillId="0" borderId="3" xfId="7" applyBorder="1" applyAlignment="1" applyProtection="1">
      <protection hidden="1"/>
    </xf>
    <xf numFmtId="0" fontId="9" fillId="0" borderId="4" xfId="7" applyBorder="1" applyAlignment="1" applyProtection="1">
      <alignment horizontal="center"/>
      <protection hidden="1"/>
    </xf>
    <xf numFmtId="0" fontId="9" fillId="0" borderId="5" xfId="7" applyBorder="1" applyAlignment="1" applyProtection="1">
      <protection hidden="1"/>
    </xf>
    <xf numFmtId="0" fontId="9" fillId="0" borderId="10" xfId="7" applyFont="1" applyBorder="1" applyAlignment="1" applyProtection="1">
      <protection hidden="1"/>
    </xf>
    <xf numFmtId="0" fontId="9" fillId="0" borderId="10" xfId="7" applyFont="1" applyBorder="1" applyAlignment="1" applyProtection="1">
      <alignment horizontal="center"/>
      <protection hidden="1"/>
    </xf>
    <xf numFmtId="0" fontId="9" fillId="0" borderId="9" xfId="7" applyBorder="1" applyAlignment="1" applyProtection="1">
      <protection hidden="1"/>
    </xf>
    <xf numFmtId="0" fontId="9" fillId="0" borderId="9" xfId="7" applyBorder="1" applyAlignment="1" applyProtection="1">
      <alignment horizontal="center"/>
      <protection hidden="1"/>
    </xf>
    <xf numFmtId="0" fontId="13" fillId="0" borderId="0" xfId="8" applyFont="1" applyProtection="1">
      <protection hidden="1"/>
    </xf>
    <xf numFmtId="0" fontId="41" fillId="0" borderId="0" xfId="7" applyFont="1" applyAlignment="1" applyProtection="1">
      <protection hidden="1"/>
    </xf>
    <xf numFmtId="0" fontId="13" fillId="0" borderId="0" xfId="8" applyFont="1" applyAlignment="1" applyProtection="1">
      <alignment horizontal="center"/>
      <protection hidden="1"/>
    </xf>
    <xf numFmtId="0" fontId="14" fillId="0" borderId="1" xfId="8" applyFont="1" applyBorder="1" applyAlignment="1" applyProtection="1">
      <alignment horizontal="center"/>
      <protection hidden="1"/>
    </xf>
    <xf numFmtId="0" fontId="14" fillId="0" borderId="0" xfId="8" applyFont="1" applyProtection="1">
      <protection hidden="1"/>
    </xf>
    <xf numFmtId="0" fontId="12" fillId="0" borderId="1" xfId="8" applyFont="1" applyBorder="1" applyAlignment="1" applyProtection="1">
      <alignment horizontal="center"/>
      <protection hidden="1"/>
    </xf>
    <xf numFmtId="2" fontId="12" fillId="3" borderId="1" xfId="8" applyNumberFormat="1" applyFont="1" applyFill="1" applyBorder="1" applyAlignment="1" applyProtection="1">
      <alignment horizontal="center"/>
      <protection hidden="1"/>
    </xf>
    <xf numFmtId="2" fontId="12" fillId="0" borderId="1" xfId="8" applyNumberFormat="1" applyFont="1" applyBorder="1" applyAlignment="1" applyProtection="1">
      <alignment horizontal="center"/>
      <protection hidden="1"/>
    </xf>
    <xf numFmtId="0" fontId="12" fillId="0" borderId="0" xfId="8" applyFont="1" applyProtection="1">
      <protection hidden="1"/>
    </xf>
    <xf numFmtId="0" fontId="14" fillId="3" borderId="1" xfId="8" applyFont="1" applyFill="1" applyBorder="1" applyAlignment="1" applyProtection="1">
      <alignment horizontal="center"/>
      <protection hidden="1"/>
    </xf>
    <xf numFmtId="2" fontId="14" fillId="3" borderId="1" xfId="8" applyNumberFormat="1" applyFont="1" applyFill="1" applyBorder="1" applyAlignment="1" applyProtection="1">
      <alignment horizontal="center"/>
      <protection hidden="1"/>
    </xf>
    <xf numFmtId="0" fontId="12" fillId="0" borderId="0" xfId="8" applyFont="1" applyAlignment="1" applyProtection="1">
      <alignment horizontal="center"/>
      <protection hidden="1"/>
    </xf>
    <xf numFmtId="0" fontId="6" fillId="2" borderId="2" xfId="1" applyFont="1" applyFill="1" applyBorder="1" applyAlignment="1" applyProtection="1">
      <alignment horizontal="center"/>
      <protection hidden="1"/>
    </xf>
    <xf numFmtId="0" fontId="7" fillId="0" borderId="0" xfId="2" applyFont="1" applyProtection="1">
      <protection hidden="1"/>
    </xf>
    <xf numFmtId="0" fontId="6" fillId="0" borderId="1" xfId="1" applyFont="1" applyFill="1" applyBorder="1" applyAlignment="1" applyProtection="1">
      <alignment wrapText="1"/>
      <protection hidden="1"/>
    </xf>
    <xf numFmtId="2" fontId="6" fillId="0" borderId="1" xfId="1" applyNumberFormat="1" applyFont="1" applyFill="1" applyBorder="1" applyAlignment="1" applyProtection="1">
      <alignment horizontal="center" wrapText="1"/>
      <protection hidden="1"/>
    </xf>
    <xf numFmtId="0" fontId="7" fillId="0" borderId="0" xfId="2" applyFont="1" applyAlignment="1" applyProtection="1">
      <alignment horizontal="center"/>
      <protection hidden="1"/>
    </xf>
    <xf numFmtId="0" fontId="42" fillId="0" borderId="1" xfId="0" applyFont="1" applyBorder="1" applyAlignment="1" applyProtection="1">
      <alignment horizontal="center"/>
      <protection hidden="1"/>
    </xf>
    <xf numFmtId="0" fontId="42" fillId="0" borderId="1" xfId="0" applyFont="1" applyBorder="1" applyAlignment="1" applyProtection="1">
      <protection hidden="1"/>
    </xf>
    <xf numFmtId="0" fontId="43" fillId="0" borderId="1" xfId="0" applyFont="1" applyBorder="1" applyAlignment="1" applyProtection="1">
      <alignment horizontal="center"/>
      <protection hidden="1"/>
    </xf>
    <xf numFmtId="0" fontId="44" fillId="0" borderId="0" xfId="0" applyFont="1" applyProtection="1">
      <protection hidden="1"/>
    </xf>
    <xf numFmtId="0" fontId="45" fillId="0" borderId="1" xfId="0" applyFont="1" applyBorder="1" applyAlignment="1" applyProtection="1">
      <alignment horizontal="center"/>
      <protection hidden="1"/>
    </xf>
    <xf numFmtId="0" fontId="45" fillId="0" borderId="1" xfId="0" applyFont="1" applyBorder="1" applyAlignment="1" applyProtection="1">
      <protection hidden="1"/>
    </xf>
    <xf numFmtId="0" fontId="45" fillId="0" borderId="0" xfId="0" applyFont="1" applyProtection="1">
      <protection hidden="1"/>
    </xf>
    <xf numFmtId="0" fontId="45" fillId="0" borderId="0" xfId="0" applyFont="1" applyAlignment="1" applyProtection="1">
      <protection hidden="1"/>
    </xf>
    <xf numFmtId="0" fontId="45" fillId="0" borderId="0" xfId="0" applyFont="1" applyAlignment="1" applyProtection="1">
      <alignment horizontal="center"/>
      <protection hidden="1"/>
    </xf>
    <xf numFmtId="0" fontId="42" fillId="5" borderId="1" xfId="0" applyFont="1" applyFill="1" applyBorder="1" applyAlignment="1" applyProtection="1">
      <alignment horizontal="center"/>
      <protection hidden="1"/>
    </xf>
    <xf numFmtId="0" fontId="45" fillId="5" borderId="1" xfId="0" applyFont="1" applyFill="1" applyBorder="1" applyAlignment="1" applyProtection="1">
      <alignment horizontal="center"/>
      <protection hidden="1"/>
    </xf>
    <xf numFmtId="0" fontId="45" fillId="5" borderId="0" xfId="0" applyFont="1" applyFill="1" applyProtection="1">
      <protection hidden="1"/>
    </xf>
    <xf numFmtId="0" fontId="15" fillId="3" borderId="10" xfId="7" applyFont="1" applyFill="1" applyBorder="1" applyAlignment="1" applyProtection="1">
      <alignment horizontal="center"/>
      <protection hidden="1"/>
    </xf>
    <xf numFmtId="0" fontId="15" fillId="3" borderId="1" xfId="7" applyFont="1" applyFill="1" applyBorder="1" applyAlignment="1" applyProtection="1">
      <alignment horizontal="center"/>
      <protection hidden="1"/>
    </xf>
    <xf numFmtId="164" fontId="15" fillId="3" borderId="3" xfId="7" applyNumberFormat="1" applyFont="1" applyFill="1" applyBorder="1" applyAlignment="1" applyProtection="1">
      <alignment horizontal="center"/>
      <protection hidden="1"/>
    </xf>
    <xf numFmtId="164" fontId="15" fillId="3" borderId="5" xfId="7" applyNumberFormat="1" applyFont="1" applyFill="1" applyBorder="1" applyAlignment="1" applyProtection="1">
      <alignment horizontal="center"/>
      <protection hidden="1"/>
    </xf>
    <xf numFmtId="164" fontId="11" fillId="3" borderId="1" xfId="7" applyNumberFormat="1" applyFont="1" applyFill="1" applyBorder="1" applyAlignment="1" applyProtection="1">
      <alignment horizontal="center"/>
      <protection hidden="1"/>
    </xf>
    <xf numFmtId="0" fontId="9" fillId="0" borderId="1" xfId="7" applyBorder="1" applyAlignment="1" applyProtection="1">
      <alignment horizontal="center"/>
      <protection hidden="1"/>
    </xf>
    <xf numFmtId="0" fontId="9" fillId="0" borderId="5" xfId="7" applyFont="1" applyBorder="1" applyAlignment="1" applyProtection="1">
      <alignment horizontal="center"/>
      <protection hidden="1"/>
    </xf>
    <xf numFmtId="0" fontId="9" fillId="0" borderId="1" xfId="7" applyFont="1" applyBorder="1" applyAlignment="1" applyProtection="1">
      <alignment horizontal="center"/>
      <protection hidden="1"/>
    </xf>
    <xf numFmtId="0" fontId="9" fillId="3" borderId="1" xfId="7" applyFill="1" applyBorder="1" applyAlignment="1" applyProtection="1">
      <alignment horizontal="center"/>
      <protection hidden="1"/>
    </xf>
    <xf numFmtId="164" fontId="11" fillId="0" borderId="1" xfId="7" applyNumberFormat="1" applyFont="1" applyBorder="1" applyAlignment="1" applyProtection="1">
      <alignment horizontal="center"/>
      <protection hidden="1"/>
    </xf>
    <xf numFmtId="0" fontId="11" fillId="0" borderId="1" xfId="7" applyFont="1" applyBorder="1" applyAlignment="1" applyProtection="1">
      <alignment horizontal="center"/>
      <protection hidden="1"/>
    </xf>
    <xf numFmtId="0" fontId="9" fillId="0" borderId="5" xfId="7" applyBorder="1" applyAlignment="1" applyProtection="1">
      <alignment horizontal="center"/>
      <protection hidden="1"/>
    </xf>
    <xf numFmtId="0" fontId="11" fillId="0" borderId="9" xfId="7" applyFont="1" applyBorder="1" applyAlignment="1" applyProtection="1">
      <alignment horizontal="center"/>
      <protection hidden="1"/>
    </xf>
    <xf numFmtId="0" fontId="10" fillId="0" borderId="0" xfId="7" applyFont="1" applyAlignment="1" applyProtection="1">
      <alignment horizontal="center"/>
      <protection hidden="1"/>
    </xf>
    <xf numFmtId="0" fontId="41" fillId="0" borderId="0" xfId="7" applyFont="1" applyAlignment="1" applyProtection="1">
      <alignment horizontal="center"/>
      <protection hidden="1"/>
    </xf>
    <xf numFmtId="0" fontId="11" fillId="0" borderId="1" xfId="7" applyFont="1" applyBorder="1" applyAlignment="1" applyProtection="1">
      <alignment horizontal="center" vertical="center" wrapText="1"/>
      <protection hidden="1"/>
    </xf>
    <xf numFmtId="0" fontId="11" fillId="0" borderId="1" xfId="7" applyFont="1" applyBorder="1" applyAlignment="1" applyProtection="1">
      <alignment horizontal="center" vertical="center"/>
      <protection hidden="1"/>
    </xf>
    <xf numFmtId="0" fontId="11" fillId="0" borderId="3" xfId="7" applyFont="1" applyBorder="1" applyAlignment="1" applyProtection="1">
      <alignment horizontal="center"/>
      <protection hidden="1"/>
    </xf>
    <xf numFmtId="0" fontId="11" fillId="0" borderId="4" xfId="7" applyFont="1" applyBorder="1" applyAlignment="1" applyProtection="1">
      <alignment horizontal="center"/>
      <protection hidden="1"/>
    </xf>
    <xf numFmtId="0" fontId="11" fillId="0" borderId="5" xfId="7" applyFont="1" applyBorder="1" applyAlignment="1" applyProtection="1">
      <alignment horizontal="center"/>
      <protection hidden="1"/>
    </xf>
    <xf numFmtId="0" fontId="10" fillId="0" borderId="0" xfId="8" applyFont="1" applyAlignment="1" applyProtection="1">
      <alignment horizontal="center"/>
      <protection hidden="1"/>
    </xf>
  </cellXfs>
  <cellStyles count="74">
    <cellStyle name="?_x001d_??%U©÷u&amp;H©÷9_x0008_?_x0009_s_x000a__x0007__x0001__x0001_" xfId="9"/>
    <cellStyle name="???? [0.00]_PRODUCT DETAIL Q1" xfId="10"/>
    <cellStyle name="????_PRODUCT DETAIL Q1" xfId="11"/>
    <cellStyle name="???[0]_?? DI" xfId="12"/>
    <cellStyle name="???_?? DI" xfId="13"/>
    <cellStyle name="??[0]_MATL COST ANALYSIS" xfId="14"/>
    <cellStyle name="??_(????)??????" xfId="15"/>
    <cellStyle name="??A? [0]_laroux_1_¢¬???¢â? " xfId="16"/>
    <cellStyle name="??A?_laroux_1_¢¬???¢â? " xfId="17"/>
    <cellStyle name="?¡±¢¥?_?¨ù??¢´¢¥_¢¬???¢â? " xfId="18"/>
    <cellStyle name="?ðÇ%U?&amp;H?_x0008_?s_x000a__x0007__x0001__x0001_" xfId="19"/>
    <cellStyle name="AeE­ [0]_INQUIRY ¿μ¾÷AßAø " xfId="20"/>
    <cellStyle name="AeE­_INQUIRY ¿μ¾÷AßAø " xfId="21"/>
    <cellStyle name="ÄÞ¸¶ [0]_1" xfId="22"/>
    <cellStyle name="AÞ¸¶ [0]_INQUIRY ¿?¾÷AßAø " xfId="23"/>
    <cellStyle name="ÄÞ¸¶_1" xfId="24"/>
    <cellStyle name="AÞ¸¶_INQUIRY ¿?¾÷AßAø " xfId="25"/>
    <cellStyle name="C?AØ_¿?¾÷CoE² " xfId="26"/>
    <cellStyle name="C￥AØ_¿μ¾÷CoE² " xfId="27"/>
    <cellStyle name="Ç¥ÁØ_laroux_4_ÃÑÇÕ°è " xfId="28"/>
    <cellStyle name="category" xfId="29"/>
    <cellStyle name="comma zerodec" xfId="30"/>
    <cellStyle name="Comma0" xfId="31"/>
    <cellStyle name="Currency 2" xfId="32"/>
    <cellStyle name="Currency0" xfId="33"/>
    <cellStyle name="Currency1" xfId="34"/>
    <cellStyle name="Date" xfId="35"/>
    <cellStyle name="Dollar (zero dec)" xfId="36"/>
    <cellStyle name="Fixed" xfId="37"/>
    <cellStyle name="Grey" xfId="38"/>
    <cellStyle name="HEADER" xfId="39"/>
    <cellStyle name="Header1" xfId="40"/>
    <cellStyle name="Header2" xfId="41"/>
    <cellStyle name="HEADING1" xfId="42"/>
    <cellStyle name="HEADING2" xfId="43"/>
    <cellStyle name="Input [yellow]" xfId="44"/>
    <cellStyle name="Model" xfId="45"/>
    <cellStyle name="Monétaire [0]_TARIFFS DB" xfId="46"/>
    <cellStyle name="Monétaire_TARIFFS DB" xfId="47"/>
    <cellStyle name="n" xfId="48"/>
    <cellStyle name="New Times Roman" xfId="49"/>
    <cellStyle name="no dec" xfId="50"/>
    <cellStyle name="Normal" xfId="0" builtinId="0"/>
    <cellStyle name="Normal - Style1" xfId="51"/>
    <cellStyle name="Normal 2" xfId="2"/>
    <cellStyle name="Normal 2 2" xfId="3"/>
    <cellStyle name="Normal 2 3" xfId="8"/>
    <cellStyle name="Normal 2_DKNV-L1" xfId="4"/>
    <cellStyle name="Normal 3" xfId="5"/>
    <cellStyle name="Normal 4" xfId="6"/>
    <cellStyle name="Normal_Sheet1" xfId="1"/>
    <cellStyle name="Normal_TK V-T-A THI 10" xfId="7"/>
    <cellStyle name="Percent [2]" xfId="52"/>
    <cellStyle name="subhead" xfId="53"/>
    <cellStyle name=" [0.00]_ Att. 1- Cover" xfId="54"/>
    <cellStyle name="_ Att. 1- Cover" xfId="55"/>
    <cellStyle name="?_ Att. 1- Cover" xfId="56"/>
    <cellStyle name="똿뗦먛귟 [0.00]_PRODUCT DETAIL Q1" xfId="57"/>
    <cellStyle name="똿뗦먛귟_PRODUCT DETAIL Q1" xfId="58"/>
    <cellStyle name="믅됞 [0.00]_PRODUCT DETAIL Q1" xfId="59"/>
    <cellStyle name="믅됞_PRODUCT DETAIL Q1" xfId="60"/>
    <cellStyle name="백분율_95" xfId="61"/>
    <cellStyle name="뷭?_BOOKSHIP" xfId="62"/>
    <cellStyle name="콤마 [0]_1202" xfId="63"/>
    <cellStyle name="콤마_1202" xfId="64"/>
    <cellStyle name="통화 [0]_1202" xfId="65"/>
    <cellStyle name="통화_1202" xfId="66"/>
    <cellStyle name="표준_(정보부문)월별인원계획" xfId="67"/>
    <cellStyle name="一般_00Q3902REV.1" xfId="68"/>
    <cellStyle name="千分位[0]_00Q3902REV.1" xfId="69"/>
    <cellStyle name="千分位_00Q3902REV.1" xfId="70"/>
    <cellStyle name="貨幣 [0]_00Q3902REV.1" xfId="71"/>
    <cellStyle name="貨幣[0]_BRE" xfId="72"/>
    <cellStyle name="貨幣_00Q3902REV.1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03"/>
  <sheetViews>
    <sheetView zoomScaleNormal="100" workbookViewId="0"/>
  </sheetViews>
  <sheetFormatPr defaultRowHeight="14.25" customHeight="1"/>
  <cols>
    <col min="1" max="1" width="39.88671875" style="41" bestFit="1" customWidth="1"/>
    <col min="2" max="2" width="10.33203125" style="41" bestFit="1" customWidth="1"/>
    <col min="3" max="5" width="10.33203125" style="44" customWidth="1"/>
    <col min="6" max="6" width="39.88671875" style="41" bestFit="1" customWidth="1"/>
    <col min="7" max="242" width="9.109375" style="41"/>
    <col min="243" max="243" width="39.88671875" style="41" bestFit="1" customWidth="1"/>
    <col min="244" max="244" width="10.33203125" style="41" bestFit="1" customWidth="1"/>
    <col min="245" max="245" width="39.88671875" style="41" bestFit="1" customWidth="1"/>
    <col min="246" max="246" width="10.33203125" style="41" bestFit="1" customWidth="1"/>
    <col min="247" max="498" width="9.109375" style="41"/>
    <col min="499" max="499" width="39.88671875" style="41" bestFit="1" customWidth="1"/>
    <col min="500" max="500" width="10.33203125" style="41" bestFit="1" customWidth="1"/>
    <col min="501" max="501" width="39.88671875" style="41" bestFit="1" customWidth="1"/>
    <col min="502" max="502" width="10.33203125" style="41" bestFit="1" customWidth="1"/>
    <col min="503" max="754" width="9.109375" style="41"/>
    <col min="755" max="755" width="39.88671875" style="41" bestFit="1" customWidth="1"/>
    <col min="756" max="756" width="10.33203125" style="41" bestFit="1" customWidth="1"/>
    <col min="757" max="757" width="39.88671875" style="41" bestFit="1" customWidth="1"/>
    <col min="758" max="758" width="10.33203125" style="41" bestFit="1" customWidth="1"/>
    <col min="759" max="1010" width="9.109375" style="41"/>
    <col min="1011" max="1011" width="39.88671875" style="41" bestFit="1" customWidth="1"/>
    <col min="1012" max="1012" width="10.33203125" style="41" bestFit="1" customWidth="1"/>
    <col min="1013" max="1013" width="39.88671875" style="41" bestFit="1" customWidth="1"/>
    <col min="1014" max="1014" width="10.33203125" style="41" bestFit="1" customWidth="1"/>
    <col min="1015" max="1266" width="9.109375" style="41"/>
    <col min="1267" max="1267" width="39.88671875" style="41" bestFit="1" customWidth="1"/>
    <col min="1268" max="1268" width="10.33203125" style="41" bestFit="1" customWidth="1"/>
    <col min="1269" max="1269" width="39.88671875" style="41" bestFit="1" customWidth="1"/>
    <col min="1270" max="1270" width="10.33203125" style="41" bestFit="1" customWidth="1"/>
    <col min="1271" max="1522" width="9.109375" style="41"/>
    <col min="1523" max="1523" width="39.88671875" style="41" bestFit="1" customWidth="1"/>
    <col min="1524" max="1524" width="10.33203125" style="41" bestFit="1" customWidth="1"/>
    <col min="1525" max="1525" width="39.88671875" style="41" bestFit="1" customWidth="1"/>
    <col min="1526" max="1526" width="10.33203125" style="41" bestFit="1" customWidth="1"/>
    <col min="1527" max="1778" width="9.109375" style="41"/>
    <col min="1779" max="1779" width="39.88671875" style="41" bestFit="1" customWidth="1"/>
    <col min="1780" max="1780" width="10.33203125" style="41" bestFit="1" customWidth="1"/>
    <col min="1781" max="1781" width="39.88671875" style="41" bestFit="1" customWidth="1"/>
    <col min="1782" max="1782" width="10.33203125" style="41" bestFit="1" customWidth="1"/>
    <col min="1783" max="2034" width="9.109375" style="41"/>
    <col min="2035" max="2035" width="39.88671875" style="41" bestFit="1" customWidth="1"/>
    <col min="2036" max="2036" width="10.33203125" style="41" bestFit="1" customWidth="1"/>
    <col min="2037" max="2037" width="39.88671875" style="41" bestFit="1" customWidth="1"/>
    <col min="2038" max="2038" width="10.33203125" style="41" bestFit="1" customWidth="1"/>
    <col min="2039" max="2290" width="9.109375" style="41"/>
    <col min="2291" max="2291" width="39.88671875" style="41" bestFit="1" customWidth="1"/>
    <col min="2292" max="2292" width="10.33203125" style="41" bestFit="1" customWidth="1"/>
    <col min="2293" max="2293" width="39.88671875" style="41" bestFit="1" customWidth="1"/>
    <col min="2294" max="2294" width="10.33203125" style="41" bestFit="1" customWidth="1"/>
    <col min="2295" max="2546" width="9.109375" style="41"/>
    <col min="2547" max="2547" width="39.88671875" style="41" bestFit="1" customWidth="1"/>
    <col min="2548" max="2548" width="10.33203125" style="41" bestFit="1" customWidth="1"/>
    <col min="2549" max="2549" width="39.88671875" style="41" bestFit="1" customWidth="1"/>
    <col min="2550" max="2550" width="10.33203125" style="41" bestFit="1" customWidth="1"/>
    <col min="2551" max="2802" width="9.109375" style="41"/>
    <col min="2803" max="2803" width="39.88671875" style="41" bestFit="1" customWidth="1"/>
    <col min="2804" max="2804" width="10.33203125" style="41" bestFit="1" customWidth="1"/>
    <col min="2805" max="2805" width="39.88671875" style="41" bestFit="1" customWidth="1"/>
    <col min="2806" max="2806" width="10.33203125" style="41" bestFit="1" customWidth="1"/>
    <col min="2807" max="3058" width="9.109375" style="41"/>
    <col min="3059" max="3059" width="39.88671875" style="41" bestFit="1" customWidth="1"/>
    <col min="3060" max="3060" width="10.33203125" style="41" bestFit="1" customWidth="1"/>
    <col min="3061" max="3061" width="39.88671875" style="41" bestFit="1" customWidth="1"/>
    <col min="3062" max="3062" width="10.33203125" style="41" bestFit="1" customWidth="1"/>
    <col min="3063" max="3314" width="9.109375" style="41"/>
    <col min="3315" max="3315" width="39.88671875" style="41" bestFit="1" customWidth="1"/>
    <col min="3316" max="3316" width="10.33203125" style="41" bestFit="1" customWidth="1"/>
    <col min="3317" max="3317" width="39.88671875" style="41" bestFit="1" customWidth="1"/>
    <col min="3318" max="3318" width="10.33203125" style="41" bestFit="1" customWidth="1"/>
    <col min="3319" max="3570" width="9.109375" style="41"/>
    <col min="3571" max="3571" width="39.88671875" style="41" bestFit="1" customWidth="1"/>
    <col min="3572" max="3572" width="10.33203125" style="41" bestFit="1" customWidth="1"/>
    <col min="3573" max="3573" width="39.88671875" style="41" bestFit="1" customWidth="1"/>
    <col min="3574" max="3574" width="10.33203125" style="41" bestFit="1" customWidth="1"/>
    <col min="3575" max="3826" width="9.109375" style="41"/>
    <col min="3827" max="3827" width="39.88671875" style="41" bestFit="1" customWidth="1"/>
    <col min="3828" max="3828" width="10.33203125" style="41" bestFit="1" customWidth="1"/>
    <col min="3829" max="3829" width="39.88671875" style="41" bestFit="1" customWidth="1"/>
    <col min="3830" max="3830" width="10.33203125" style="41" bestFit="1" customWidth="1"/>
    <col min="3831" max="4082" width="9.109375" style="41"/>
    <col min="4083" max="4083" width="39.88671875" style="41" bestFit="1" customWidth="1"/>
    <col min="4084" max="4084" width="10.33203125" style="41" bestFit="1" customWidth="1"/>
    <col min="4085" max="4085" width="39.88671875" style="41" bestFit="1" customWidth="1"/>
    <col min="4086" max="4086" width="10.33203125" style="41" bestFit="1" customWidth="1"/>
    <col min="4087" max="4338" width="9.109375" style="41"/>
    <col min="4339" max="4339" width="39.88671875" style="41" bestFit="1" customWidth="1"/>
    <col min="4340" max="4340" width="10.33203125" style="41" bestFit="1" customWidth="1"/>
    <col min="4341" max="4341" width="39.88671875" style="41" bestFit="1" customWidth="1"/>
    <col min="4342" max="4342" width="10.33203125" style="41" bestFit="1" customWidth="1"/>
    <col min="4343" max="4594" width="9.109375" style="41"/>
    <col min="4595" max="4595" width="39.88671875" style="41" bestFit="1" customWidth="1"/>
    <col min="4596" max="4596" width="10.33203125" style="41" bestFit="1" customWidth="1"/>
    <col min="4597" max="4597" width="39.88671875" style="41" bestFit="1" customWidth="1"/>
    <col min="4598" max="4598" width="10.33203125" style="41" bestFit="1" customWidth="1"/>
    <col min="4599" max="4850" width="9.109375" style="41"/>
    <col min="4851" max="4851" width="39.88671875" style="41" bestFit="1" customWidth="1"/>
    <col min="4852" max="4852" width="10.33203125" style="41" bestFit="1" customWidth="1"/>
    <col min="4853" max="4853" width="39.88671875" style="41" bestFit="1" customWidth="1"/>
    <col min="4854" max="4854" width="10.33203125" style="41" bestFit="1" customWidth="1"/>
    <col min="4855" max="5106" width="9.109375" style="41"/>
    <col min="5107" max="5107" width="39.88671875" style="41" bestFit="1" customWidth="1"/>
    <col min="5108" max="5108" width="10.33203125" style="41" bestFit="1" customWidth="1"/>
    <col min="5109" max="5109" width="39.88671875" style="41" bestFit="1" customWidth="1"/>
    <col min="5110" max="5110" width="10.33203125" style="41" bestFit="1" customWidth="1"/>
    <col min="5111" max="5362" width="9.109375" style="41"/>
    <col min="5363" max="5363" width="39.88671875" style="41" bestFit="1" customWidth="1"/>
    <col min="5364" max="5364" width="10.33203125" style="41" bestFit="1" customWidth="1"/>
    <col min="5365" max="5365" width="39.88671875" style="41" bestFit="1" customWidth="1"/>
    <col min="5366" max="5366" width="10.33203125" style="41" bestFit="1" customWidth="1"/>
    <col min="5367" max="5618" width="9.109375" style="41"/>
    <col min="5619" max="5619" width="39.88671875" style="41" bestFit="1" customWidth="1"/>
    <col min="5620" max="5620" width="10.33203125" style="41" bestFit="1" customWidth="1"/>
    <col min="5621" max="5621" width="39.88671875" style="41" bestFit="1" customWidth="1"/>
    <col min="5622" max="5622" width="10.33203125" style="41" bestFit="1" customWidth="1"/>
    <col min="5623" max="5874" width="9.109375" style="41"/>
    <col min="5875" max="5875" width="39.88671875" style="41" bestFit="1" customWidth="1"/>
    <col min="5876" max="5876" width="10.33203125" style="41" bestFit="1" customWidth="1"/>
    <col min="5877" max="5877" width="39.88671875" style="41" bestFit="1" customWidth="1"/>
    <col min="5878" max="5878" width="10.33203125" style="41" bestFit="1" customWidth="1"/>
    <col min="5879" max="6130" width="9.109375" style="41"/>
    <col min="6131" max="6131" width="39.88671875" style="41" bestFit="1" customWidth="1"/>
    <col min="6132" max="6132" width="10.33203125" style="41" bestFit="1" customWidth="1"/>
    <col min="6133" max="6133" width="39.88671875" style="41" bestFit="1" customWidth="1"/>
    <col min="6134" max="6134" width="10.33203125" style="41" bestFit="1" customWidth="1"/>
    <col min="6135" max="6386" width="9.109375" style="41"/>
    <col min="6387" max="6387" width="39.88671875" style="41" bestFit="1" customWidth="1"/>
    <col min="6388" max="6388" width="10.33203125" style="41" bestFit="1" customWidth="1"/>
    <col min="6389" max="6389" width="39.88671875" style="41" bestFit="1" customWidth="1"/>
    <col min="6390" max="6390" width="10.33203125" style="41" bestFit="1" customWidth="1"/>
    <col min="6391" max="6642" width="9.109375" style="41"/>
    <col min="6643" max="6643" width="39.88671875" style="41" bestFit="1" customWidth="1"/>
    <col min="6644" max="6644" width="10.33203125" style="41" bestFit="1" customWidth="1"/>
    <col min="6645" max="6645" width="39.88671875" style="41" bestFit="1" customWidth="1"/>
    <col min="6646" max="6646" width="10.33203125" style="41" bestFit="1" customWidth="1"/>
    <col min="6647" max="6898" width="9.109375" style="41"/>
    <col min="6899" max="6899" width="39.88671875" style="41" bestFit="1" customWidth="1"/>
    <col min="6900" max="6900" width="10.33203125" style="41" bestFit="1" customWidth="1"/>
    <col min="6901" max="6901" width="39.88671875" style="41" bestFit="1" customWidth="1"/>
    <col min="6902" max="6902" width="10.33203125" style="41" bestFit="1" customWidth="1"/>
    <col min="6903" max="7154" width="9.109375" style="41"/>
    <col min="7155" max="7155" width="39.88671875" style="41" bestFit="1" customWidth="1"/>
    <col min="7156" max="7156" width="10.33203125" style="41" bestFit="1" customWidth="1"/>
    <col min="7157" max="7157" width="39.88671875" style="41" bestFit="1" customWidth="1"/>
    <col min="7158" max="7158" width="10.33203125" style="41" bestFit="1" customWidth="1"/>
    <col min="7159" max="7410" width="9.109375" style="41"/>
    <col min="7411" max="7411" width="39.88671875" style="41" bestFit="1" customWidth="1"/>
    <col min="7412" max="7412" width="10.33203125" style="41" bestFit="1" customWidth="1"/>
    <col min="7413" max="7413" width="39.88671875" style="41" bestFit="1" customWidth="1"/>
    <col min="7414" max="7414" width="10.33203125" style="41" bestFit="1" customWidth="1"/>
    <col min="7415" max="7666" width="9.109375" style="41"/>
    <col min="7667" max="7667" width="39.88671875" style="41" bestFit="1" customWidth="1"/>
    <col min="7668" max="7668" width="10.33203125" style="41" bestFit="1" customWidth="1"/>
    <col min="7669" max="7669" width="39.88671875" style="41" bestFit="1" customWidth="1"/>
    <col min="7670" max="7670" width="10.33203125" style="41" bestFit="1" customWidth="1"/>
    <col min="7671" max="7922" width="9.109375" style="41"/>
    <col min="7923" max="7923" width="39.88671875" style="41" bestFit="1" customWidth="1"/>
    <col min="7924" max="7924" width="10.33203125" style="41" bestFit="1" customWidth="1"/>
    <col min="7925" max="7925" width="39.88671875" style="41" bestFit="1" customWidth="1"/>
    <col min="7926" max="7926" width="10.33203125" style="41" bestFit="1" customWidth="1"/>
    <col min="7927" max="8178" width="9.109375" style="41"/>
    <col min="8179" max="8179" width="39.88671875" style="41" bestFit="1" customWidth="1"/>
    <col min="8180" max="8180" width="10.33203125" style="41" bestFit="1" customWidth="1"/>
    <col min="8181" max="8181" width="39.88671875" style="41" bestFit="1" customWidth="1"/>
    <col min="8182" max="8182" width="10.33203125" style="41" bestFit="1" customWidth="1"/>
    <col min="8183" max="8434" width="9.109375" style="41"/>
    <col min="8435" max="8435" width="39.88671875" style="41" bestFit="1" customWidth="1"/>
    <col min="8436" max="8436" width="10.33203125" style="41" bestFit="1" customWidth="1"/>
    <col min="8437" max="8437" width="39.88671875" style="41" bestFit="1" customWidth="1"/>
    <col min="8438" max="8438" width="10.33203125" style="41" bestFit="1" customWidth="1"/>
    <col min="8439" max="8690" width="9.109375" style="41"/>
    <col min="8691" max="8691" width="39.88671875" style="41" bestFit="1" customWidth="1"/>
    <col min="8692" max="8692" width="10.33203125" style="41" bestFit="1" customWidth="1"/>
    <col min="8693" max="8693" width="39.88671875" style="41" bestFit="1" customWidth="1"/>
    <col min="8694" max="8694" width="10.33203125" style="41" bestFit="1" customWidth="1"/>
    <col min="8695" max="8946" width="9.109375" style="41"/>
    <col min="8947" max="8947" width="39.88671875" style="41" bestFit="1" customWidth="1"/>
    <col min="8948" max="8948" width="10.33203125" style="41" bestFit="1" customWidth="1"/>
    <col min="8949" max="8949" width="39.88671875" style="41" bestFit="1" customWidth="1"/>
    <col min="8950" max="8950" width="10.33203125" style="41" bestFit="1" customWidth="1"/>
    <col min="8951" max="9202" width="9.109375" style="41"/>
    <col min="9203" max="9203" width="39.88671875" style="41" bestFit="1" customWidth="1"/>
    <col min="9204" max="9204" width="10.33203125" style="41" bestFit="1" customWidth="1"/>
    <col min="9205" max="9205" width="39.88671875" style="41" bestFit="1" customWidth="1"/>
    <col min="9206" max="9206" width="10.33203125" style="41" bestFit="1" customWidth="1"/>
    <col min="9207" max="9458" width="9.109375" style="41"/>
    <col min="9459" max="9459" width="39.88671875" style="41" bestFit="1" customWidth="1"/>
    <col min="9460" max="9460" width="10.33203125" style="41" bestFit="1" customWidth="1"/>
    <col min="9461" max="9461" width="39.88671875" style="41" bestFit="1" customWidth="1"/>
    <col min="9462" max="9462" width="10.33203125" style="41" bestFit="1" customWidth="1"/>
    <col min="9463" max="9714" width="9.109375" style="41"/>
    <col min="9715" max="9715" width="39.88671875" style="41" bestFit="1" customWidth="1"/>
    <col min="9716" max="9716" width="10.33203125" style="41" bestFit="1" customWidth="1"/>
    <col min="9717" max="9717" width="39.88671875" style="41" bestFit="1" customWidth="1"/>
    <col min="9718" max="9718" width="10.33203125" style="41" bestFit="1" customWidth="1"/>
    <col min="9719" max="9970" width="9.109375" style="41"/>
    <col min="9971" max="9971" width="39.88671875" style="41" bestFit="1" customWidth="1"/>
    <col min="9972" max="9972" width="10.33203125" style="41" bestFit="1" customWidth="1"/>
    <col min="9973" max="9973" width="39.88671875" style="41" bestFit="1" customWidth="1"/>
    <col min="9974" max="9974" width="10.33203125" style="41" bestFit="1" customWidth="1"/>
    <col min="9975" max="10226" width="9.109375" style="41"/>
    <col min="10227" max="10227" width="39.88671875" style="41" bestFit="1" customWidth="1"/>
    <col min="10228" max="10228" width="10.33203125" style="41" bestFit="1" customWidth="1"/>
    <col min="10229" max="10229" width="39.88671875" style="41" bestFit="1" customWidth="1"/>
    <col min="10230" max="10230" width="10.33203125" style="41" bestFit="1" customWidth="1"/>
    <col min="10231" max="10482" width="9.109375" style="41"/>
    <col min="10483" max="10483" width="39.88671875" style="41" bestFit="1" customWidth="1"/>
    <col min="10484" max="10484" width="10.33203125" style="41" bestFit="1" customWidth="1"/>
    <col min="10485" max="10485" width="39.88671875" style="41" bestFit="1" customWidth="1"/>
    <col min="10486" max="10486" width="10.33203125" style="41" bestFit="1" customWidth="1"/>
    <col min="10487" max="10738" width="9.109375" style="41"/>
    <col min="10739" max="10739" width="39.88671875" style="41" bestFit="1" customWidth="1"/>
    <col min="10740" max="10740" width="10.33203125" style="41" bestFit="1" customWidth="1"/>
    <col min="10741" max="10741" width="39.88671875" style="41" bestFit="1" customWidth="1"/>
    <col min="10742" max="10742" width="10.33203125" style="41" bestFit="1" customWidth="1"/>
    <col min="10743" max="10994" width="9.109375" style="41"/>
    <col min="10995" max="10995" width="39.88671875" style="41" bestFit="1" customWidth="1"/>
    <col min="10996" max="10996" width="10.33203125" style="41" bestFit="1" customWidth="1"/>
    <col min="10997" max="10997" width="39.88671875" style="41" bestFit="1" customWidth="1"/>
    <col min="10998" max="10998" width="10.33203125" style="41" bestFit="1" customWidth="1"/>
    <col min="10999" max="11250" width="9.109375" style="41"/>
    <col min="11251" max="11251" width="39.88671875" style="41" bestFit="1" customWidth="1"/>
    <col min="11252" max="11252" width="10.33203125" style="41" bestFit="1" customWidth="1"/>
    <col min="11253" max="11253" width="39.88671875" style="41" bestFit="1" customWidth="1"/>
    <col min="11254" max="11254" width="10.33203125" style="41" bestFit="1" customWidth="1"/>
    <col min="11255" max="11506" width="9.109375" style="41"/>
    <col min="11507" max="11507" width="39.88671875" style="41" bestFit="1" customWidth="1"/>
    <col min="11508" max="11508" width="10.33203125" style="41" bestFit="1" customWidth="1"/>
    <col min="11509" max="11509" width="39.88671875" style="41" bestFit="1" customWidth="1"/>
    <col min="11510" max="11510" width="10.33203125" style="41" bestFit="1" customWidth="1"/>
    <col min="11511" max="11762" width="9.109375" style="41"/>
    <col min="11763" max="11763" width="39.88671875" style="41" bestFit="1" customWidth="1"/>
    <col min="11764" max="11764" width="10.33203125" style="41" bestFit="1" customWidth="1"/>
    <col min="11765" max="11765" width="39.88671875" style="41" bestFit="1" customWidth="1"/>
    <col min="11766" max="11766" width="10.33203125" style="41" bestFit="1" customWidth="1"/>
    <col min="11767" max="12018" width="9.109375" style="41"/>
    <col min="12019" max="12019" width="39.88671875" style="41" bestFit="1" customWidth="1"/>
    <col min="12020" max="12020" width="10.33203125" style="41" bestFit="1" customWidth="1"/>
    <col min="12021" max="12021" width="39.88671875" style="41" bestFit="1" customWidth="1"/>
    <col min="12022" max="12022" width="10.33203125" style="41" bestFit="1" customWidth="1"/>
    <col min="12023" max="12274" width="9.109375" style="41"/>
    <col min="12275" max="12275" width="39.88671875" style="41" bestFit="1" customWidth="1"/>
    <col min="12276" max="12276" width="10.33203125" style="41" bestFit="1" customWidth="1"/>
    <col min="12277" max="12277" width="39.88671875" style="41" bestFit="1" customWidth="1"/>
    <col min="12278" max="12278" width="10.33203125" style="41" bestFit="1" customWidth="1"/>
    <col min="12279" max="12530" width="9.109375" style="41"/>
    <col min="12531" max="12531" width="39.88671875" style="41" bestFit="1" customWidth="1"/>
    <col min="12532" max="12532" width="10.33203125" style="41" bestFit="1" customWidth="1"/>
    <col min="12533" max="12533" width="39.88671875" style="41" bestFit="1" customWidth="1"/>
    <col min="12534" max="12534" width="10.33203125" style="41" bestFit="1" customWidth="1"/>
    <col min="12535" max="12786" width="9.109375" style="41"/>
    <col min="12787" max="12787" width="39.88671875" style="41" bestFit="1" customWidth="1"/>
    <col min="12788" max="12788" width="10.33203125" style="41" bestFit="1" customWidth="1"/>
    <col min="12789" max="12789" width="39.88671875" style="41" bestFit="1" customWidth="1"/>
    <col min="12790" max="12790" width="10.33203125" style="41" bestFit="1" customWidth="1"/>
    <col min="12791" max="13042" width="9.109375" style="41"/>
    <col min="13043" max="13043" width="39.88671875" style="41" bestFit="1" customWidth="1"/>
    <col min="13044" max="13044" width="10.33203125" style="41" bestFit="1" customWidth="1"/>
    <col min="13045" max="13045" width="39.88671875" style="41" bestFit="1" customWidth="1"/>
    <col min="13046" max="13046" width="10.33203125" style="41" bestFit="1" customWidth="1"/>
    <col min="13047" max="13298" width="9.109375" style="41"/>
    <col min="13299" max="13299" width="39.88671875" style="41" bestFit="1" customWidth="1"/>
    <col min="13300" max="13300" width="10.33203125" style="41" bestFit="1" customWidth="1"/>
    <col min="13301" max="13301" width="39.88671875" style="41" bestFit="1" customWidth="1"/>
    <col min="13302" max="13302" width="10.33203125" style="41" bestFit="1" customWidth="1"/>
    <col min="13303" max="13554" width="9.109375" style="41"/>
    <col min="13555" max="13555" width="39.88671875" style="41" bestFit="1" customWidth="1"/>
    <col min="13556" max="13556" width="10.33203125" style="41" bestFit="1" customWidth="1"/>
    <col min="13557" max="13557" width="39.88671875" style="41" bestFit="1" customWidth="1"/>
    <col min="13558" max="13558" width="10.33203125" style="41" bestFit="1" customWidth="1"/>
    <col min="13559" max="13810" width="9.109375" style="41"/>
    <col min="13811" max="13811" width="39.88671875" style="41" bestFit="1" customWidth="1"/>
    <col min="13812" max="13812" width="10.33203125" style="41" bestFit="1" customWidth="1"/>
    <col min="13813" max="13813" width="39.88671875" style="41" bestFit="1" customWidth="1"/>
    <col min="13814" max="13814" width="10.33203125" style="41" bestFit="1" customWidth="1"/>
    <col min="13815" max="14066" width="9.109375" style="41"/>
    <col min="14067" max="14067" width="39.88671875" style="41" bestFit="1" customWidth="1"/>
    <col min="14068" max="14068" width="10.33203125" style="41" bestFit="1" customWidth="1"/>
    <col min="14069" max="14069" width="39.88671875" style="41" bestFit="1" customWidth="1"/>
    <col min="14070" max="14070" width="10.33203125" style="41" bestFit="1" customWidth="1"/>
    <col min="14071" max="14322" width="9.109375" style="41"/>
    <col min="14323" max="14323" width="39.88671875" style="41" bestFit="1" customWidth="1"/>
    <col min="14324" max="14324" width="10.33203125" style="41" bestFit="1" customWidth="1"/>
    <col min="14325" max="14325" width="39.88671875" style="41" bestFit="1" customWidth="1"/>
    <col min="14326" max="14326" width="10.33203125" style="41" bestFit="1" customWidth="1"/>
    <col min="14327" max="14578" width="9.109375" style="41"/>
    <col min="14579" max="14579" width="39.88671875" style="41" bestFit="1" customWidth="1"/>
    <col min="14580" max="14580" width="10.33203125" style="41" bestFit="1" customWidth="1"/>
    <col min="14581" max="14581" width="39.88671875" style="41" bestFit="1" customWidth="1"/>
    <col min="14582" max="14582" width="10.33203125" style="41" bestFit="1" customWidth="1"/>
    <col min="14583" max="14834" width="9.109375" style="41"/>
    <col min="14835" max="14835" width="39.88671875" style="41" bestFit="1" customWidth="1"/>
    <col min="14836" max="14836" width="10.33203125" style="41" bestFit="1" customWidth="1"/>
    <col min="14837" max="14837" width="39.88671875" style="41" bestFit="1" customWidth="1"/>
    <col min="14838" max="14838" width="10.33203125" style="41" bestFit="1" customWidth="1"/>
    <col min="14839" max="15090" width="9.109375" style="41"/>
    <col min="15091" max="15091" width="39.88671875" style="41" bestFit="1" customWidth="1"/>
    <col min="15092" max="15092" width="10.33203125" style="41" bestFit="1" customWidth="1"/>
    <col min="15093" max="15093" width="39.88671875" style="41" bestFit="1" customWidth="1"/>
    <col min="15094" max="15094" width="10.33203125" style="41" bestFit="1" customWidth="1"/>
    <col min="15095" max="15346" width="9.109375" style="41"/>
    <col min="15347" max="15347" width="39.88671875" style="41" bestFit="1" customWidth="1"/>
    <col min="15348" max="15348" width="10.33203125" style="41" bestFit="1" customWidth="1"/>
    <col min="15349" max="15349" width="39.88671875" style="41" bestFit="1" customWidth="1"/>
    <col min="15350" max="15350" width="10.33203125" style="41" bestFit="1" customWidth="1"/>
    <col min="15351" max="15602" width="9.109375" style="41"/>
    <col min="15603" max="15603" width="39.88671875" style="41" bestFit="1" customWidth="1"/>
    <col min="15604" max="15604" width="10.33203125" style="41" bestFit="1" customWidth="1"/>
    <col min="15605" max="15605" width="39.88671875" style="41" bestFit="1" customWidth="1"/>
    <col min="15606" max="15606" width="10.33203125" style="41" bestFit="1" customWidth="1"/>
    <col min="15607" max="15858" width="9.109375" style="41"/>
    <col min="15859" max="15859" width="39.88671875" style="41" bestFit="1" customWidth="1"/>
    <col min="15860" max="15860" width="10.33203125" style="41" bestFit="1" customWidth="1"/>
    <col min="15861" max="15861" width="39.88671875" style="41" bestFit="1" customWidth="1"/>
    <col min="15862" max="15862" width="10.33203125" style="41" bestFit="1" customWidth="1"/>
    <col min="15863" max="16114" width="9.109375" style="41"/>
    <col min="16115" max="16115" width="39.88671875" style="41" bestFit="1" customWidth="1"/>
    <col min="16116" max="16116" width="10.33203125" style="41" bestFit="1" customWidth="1"/>
    <col min="16117" max="16117" width="39.88671875" style="41" bestFit="1" customWidth="1"/>
    <col min="16118" max="16118" width="10.33203125" style="41" bestFit="1" customWidth="1"/>
    <col min="16119" max="16372" width="9.109375" style="41"/>
    <col min="16373" max="16384" width="9.109375" style="41" customWidth="1"/>
  </cols>
  <sheetData>
    <row r="1" spans="1:6" ht="14.25" customHeight="1">
      <c r="A1" s="40" t="s">
        <v>58</v>
      </c>
      <c r="B1" s="40" t="s">
        <v>5</v>
      </c>
      <c r="C1" s="40" t="s">
        <v>7</v>
      </c>
      <c r="D1" s="40" t="s">
        <v>8</v>
      </c>
      <c r="E1" s="40" t="s">
        <v>9</v>
      </c>
      <c r="F1" s="40" t="s">
        <v>58</v>
      </c>
    </row>
    <row r="2" spans="1:6" ht="14.25" customHeight="1">
      <c r="A2" s="42" t="s">
        <v>125</v>
      </c>
      <c r="B2" s="42" t="s">
        <v>59</v>
      </c>
      <c r="C2" s="43">
        <v>34.25</v>
      </c>
      <c r="D2" s="43">
        <v>35.25</v>
      </c>
      <c r="E2" s="43">
        <v>36.25</v>
      </c>
      <c r="F2" s="42" t="s">
        <v>125</v>
      </c>
    </row>
    <row r="3" spans="1:6" ht="14.25" customHeight="1">
      <c r="A3" s="42" t="s">
        <v>126</v>
      </c>
      <c r="B3" s="42" t="s">
        <v>60</v>
      </c>
      <c r="C3" s="43">
        <v>37.75</v>
      </c>
      <c r="D3" s="43">
        <v>38.75</v>
      </c>
      <c r="E3" s="43">
        <v>39.75</v>
      </c>
      <c r="F3" s="42" t="s">
        <v>126</v>
      </c>
    </row>
    <row r="4" spans="1:6" ht="14.25" customHeight="1">
      <c r="A4" s="42" t="s">
        <v>127</v>
      </c>
      <c r="B4" s="42" t="s">
        <v>61</v>
      </c>
      <c r="C4" s="43">
        <v>29.75</v>
      </c>
      <c r="D4" s="43">
        <v>30</v>
      </c>
      <c r="E4" s="43">
        <v>30.75</v>
      </c>
      <c r="F4" s="42" t="s">
        <v>127</v>
      </c>
    </row>
    <row r="5" spans="1:6" ht="14.25" customHeight="1">
      <c r="A5" s="42" t="s">
        <v>128</v>
      </c>
      <c r="B5" s="42" t="s">
        <v>46</v>
      </c>
      <c r="C5" s="43">
        <v>18.5</v>
      </c>
      <c r="D5" s="43">
        <v>19</v>
      </c>
      <c r="E5" s="43">
        <v>19.5</v>
      </c>
      <c r="F5" s="42" t="s">
        <v>128</v>
      </c>
    </row>
    <row r="6" spans="1:6" ht="14.25" customHeight="1">
      <c r="A6" s="42" t="s">
        <v>129</v>
      </c>
      <c r="B6" s="42" t="s">
        <v>62</v>
      </c>
      <c r="C6" s="43">
        <v>33.75</v>
      </c>
      <c r="D6" s="43">
        <v>34.75</v>
      </c>
      <c r="E6" s="43">
        <v>35.75</v>
      </c>
      <c r="F6" s="42" t="s">
        <v>129</v>
      </c>
    </row>
    <row r="7" spans="1:6" ht="14.25" customHeight="1">
      <c r="A7" s="42" t="s">
        <v>130</v>
      </c>
      <c r="B7" s="42" t="s">
        <v>63</v>
      </c>
      <c r="C7" s="43">
        <v>27</v>
      </c>
      <c r="D7" s="43">
        <v>27.75</v>
      </c>
      <c r="E7" s="43">
        <v>28.75</v>
      </c>
      <c r="F7" s="42" t="s">
        <v>130</v>
      </c>
    </row>
    <row r="8" spans="1:6" ht="14.25" customHeight="1">
      <c r="A8" s="42" t="s">
        <v>131</v>
      </c>
      <c r="B8" s="42" t="s">
        <v>64</v>
      </c>
      <c r="C8" s="43">
        <v>22</v>
      </c>
      <c r="D8" s="43">
        <v>22</v>
      </c>
      <c r="E8" s="43">
        <v>22.75</v>
      </c>
      <c r="F8" s="42" t="s">
        <v>131</v>
      </c>
    </row>
    <row r="9" spans="1:6" ht="14.25" customHeight="1">
      <c r="A9" s="42" t="s">
        <v>132</v>
      </c>
      <c r="B9" s="42" t="s">
        <v>65</v>
      </c>
      <c r="C9" s="43">
        <v>37</v>
      </c>
      <c r="D9" s="43">
        <v>38</v>
      </c>
      <c r="E9" s="43">
        <v>39</v>
      </c>
      <c r="F9" s="42" t="s">
        <v>132</v>
      </c>
    </row>
    <row r="10" spans="1:6" ht="14.25" customHeight="1">
      <c r="A10" s="42" t="s">
        <v>133</v>
      </c>
      <c r="B10" s="42" t="s">
        <v>66</v>
      </c>
      <c r="C10" s="43">
        <v>36.75</v>
      </c>
      <c r="D10" s="43">
        <v>37.75</v>
      </c>
      <c r="E10" s="43">
        <v>38.75</v>
      </c>
      <c r="F10" s="42" t="s">
        <v>133</v>
      </c>
    </row>
    <row r="11" spans="1:6" ht="14.25" customHeight="1">
      <c r="A11" s="42" t="s">
        <v>134</v>
      </c>
      <c r="B11" s="42" t="s">
        <v>34</v>
      </c>
      <c r="C11" s="43">
        <v>23.75</v>
      </c>
      <c r="D11" s="43">
        <v>24.5</v>
      </c>
      <c r="E11" s="43">
        <v>25.25</v>
      </c>
      <c r="F11" s="42" t="s">
        <v>134</v>
      </c>
    </row>
    <row r="12" spans="1:6" ht="14.25" customHeight="1">
      <c r="A12" s="42" t="s">
        <v>67</v>
      </c>
      <c r="B12" s="42" t="s">
        <v>68</v>
      </c>
      <c r="C12" s="43">
        <v>32.5</v>
      </c>
      <c r="D12" s="43">
        <v>32.75</v>
      </c>
      <c r="E12" s="43">
        <v>33</v>
      </c>
      <c r="F12" s="42" t="s">
        <v>67</v>
      </c>
    </row>
    <row r="13" spans="1:6" ht="14.25" customHeight="1">
      <c r="A13" s="42" t="s">
        <v>135</v>
      </c>
      <c r="B13" s="42" t="s">
        <v>69</v>
      </c>
      <c r="C13" s="43">
        <v>26.5</v>
      </c>
      <c r="D13" s="43">
        <v>27</v>
      </c>
      <c r="E13" s="43">
        <v>28</v>
      </c>
      <c r="F13" s="42" t="s">
        <v>135</v>
      </c>
    </row>
    <row r="14" spans="1:6" ht="14.25" customHeight="1">
      <c r="A14" s="42" t="s">
        <v>136</v>
      </c>
      <c r="B14" s="42" t="s">
        <v>70</v>
      </c>
      <c r="C14" s="43">
        <v>15</v>
      </c>
      <c r="D14" s="43">
        <v>15</v>
      </c>
      <c r="E14" s="43">
        <v>15</v>
      </c>
      <c r="F14" s="42" t="s">
        <v>136</v>
      </c>
    </row>
    <row r="15" spans="1:6" ht="14.25" customHeight="1">
      <c r="A15" s="42" t="s">
        <v>137</v>
      </c>
      <c r="B15" s="42" t="s">
        <v>71</v>
      </c>
      <c r="C15" s="43">
        <v>25.25</v>
      </c>
      <c r="D15" s="43">
        <v>25.75</v>
      </c>
      <c r="E15" s="43">
        <v>26</v>
      </c>
      <c r="F15" s="42" t="s">
        <v>137</v>
      </c>
    </row>
    <row r="16" spans="1:6" ht="14.25" customHeight="1">
      <c r="A16" s="42" t="s">
        <v>138</v>
      </c>
      <c r="B16" s="42" t="s">
        <v>72</v>
      </c>
      <c r="C16" s="43">
        <v>24</v>
      </c>
      <c r="D16" s="43">
        <v>24.75</v>
      </c>
      <c r="E16" s="43">
        <v>25.25</v>
      </c>
      <c r="F16" s="42" t="s">
        <v>138</v>
      </c>
    </row>
    <row r="17" spans="1:6" ht="14.25" customHeight="1">
      <c r="A17" s="42" t="s">
        <v>139</v>
      </c>
      <c r="B17" s="42" t="s">
        <v>22</v>
      </c>
      <c r="C17" s="43">
        <v>30.25</v>
      </c>
      <c r="D17" s="43">
        <v>30.75</v>
      </c>
      <c r="E17" s="43">
        <v>31.75</v>
      </c>
      <c r="F17" s="42" t="s">
        <v>139</v>
      </c>
    </row>
    <row r="18" spans="1:6" ht="14.25" customHeight="1">
      <c r="A18" s="42" t="s">
        <v>140</v>
      </c>
      <c r="B18" s="42" t="s">
        <v>73</v>
      </c>
      <c r="C18" s="43">
        <v>39.25</v>
      </c>
      <c r="D18" s="43">
        <v>40.25</v>
      </c>
      <c r="E18" s="43">
        <v>41.25</v>
      </c>
      <c r="F18" s="42" t="s">
        <v>140</v>
      </c>
    </row>
    <row r="19" spans="1:6" ht="14.25" customHeight="1">
      <c r="A19" s="42" t="s">
        <v>141</v>
      </c>
      <c r="B19" s="42" t="s">
        <v>27</v>
      </c>
      <c r="C19" s="43">
        <v>33.5</v>
      </c>
      <c r="D19" s="43">
        <v>34.5</v>
      </c>
      <c r="E19" s="43">
        <v>35.5</v>
      </c>
      <c r="F19" s="42" t="s">
        <v>141</v>
      </c>
    </row>
    <row r="20" spans="1:6" ht="14.25" customHeight="1">
      <c r="A20" s="42" t="s">
        <v>142</v>
      </c>
      <c r="B20" s="42" t="s">
        <v>15</v>
      </c>
      <c r="C20" s="43">
        <v>23.75</v>
      </c>
      <c r="D20" s="43">
        <v>24.5</v>
      </c>
      <c r="E20" s="43">
        <v>24.75</v>
      </c>
      <c r="F20" s="42" t="s">
        <v>142</v>
      </c>
    </row>
    <row r="21" spans="1:6" ht="14.25" customHeight="1">
      <c r="A21" s="42" t="s">
        <v>143</v>
      </c>
      <c r="B21" s="42" t="s">
        <v>25</v>
      </c>
      <c r="C21" s="43">
        <v>36.25</v>
      </c>
      <c r="D21" s="43">
        <v>37.25</v>
      </c>
      <c r="E21" s="43">
        <v>38.25</v>
      </c>
      <c r="F21" s="42" t="s">
        <v>143</v>
      </c>
    </row>
    <row r="22" spans="1:6" ht="14.25" customHeight="1">
      <c r="A22" s="42" t="s">
        <v>144</v>
      </c>
      <c r="B22" s="42" t="s">
        <v>74</v>
      </c>
      <c r="C22" s="43">
        <v>31.25</v>
      </c>
      <c r="D22" s="43">
        <v>32</v>
      </c>
      <c r="E22" s="43">
        <v>33</v>
      </c>
      <c r="F22" s="42" t="s">
        <v>144</v>
      </c>
    </row>
    <row r="23" spans="1:6" ht="14.25" customHeight="1">
      <c r="A23" s="42" t="s">
        <v>145</v>
      </c>
      <c r="B23" s="42" t="s">
        <v>26</v>
      </c>
      <c r="C23" s="43">
        <v>26.25</v>
      </c>
      <c r="D23" s="43">
        <v>27</v>
      </c>
      <c r="E23" s="43">
        <v>27.75</v>
      </c>
      <c r="F23" s="42" t="s">
        <v>145</v>
      </c>
    </row>
    <row r="24" spans="1:6" ht="14.25" customHeight="1">
      <c r="A24" s="42" t="s">
        <v>736</v>
      </c>
      <c r="B24" s="42" t="s">
        <v>734</v>
      </c>
      <c r="C24" s="43">
        <v>21.25</v>
      </c>
      <c r="D24" s="43">
        <v>21.75</v>
      </c>
      <c r="E24" s="43">
        <v>22.75</v>
      </c>
      <c r="F24" s="42" t="s">
        <v>736</v>
      </c>
    </row>
    <row r="25" spans="1:6" ht="14.25" customHeight="1">
      <c r="A25" s="42" t="s">
        <v>146</v>
      </c>
      <c r="B25" s="42" t="s">
        <v>75</v>
      </c>
      <c r="C25" s="43">
        <v>26</v>
      </c>
      <c r="D25" s="43">
        <v>27</v>
      </c>
      <c r="E25" s="43">
        <v>28</v>
      </c>
      <c r="F25" s="42" t="s">
        <v>146</v>
      </c>
    </row>
    <row r="26" spans="1:6" ht="14.25" customHeight="1">
      <c r="A26" s="42" t="s">
        <v>147</v>
      </c>
      <c r="B26" s="42" t="s">
        <v>49</v>
      </c>
      <c r="C26" s="43">
        <v>20.5</v>
      </c>
      <c r="D26" s="43">
        <v>21.5</v>
      </c>
      <c r="E26" s="43">
        <v>21.75</v>
      </c>
      <c r="F26" s="42" t="s">
        <v>147</v>
      </c>
    </row>
    <row r="27" spans="1:6" ht="14.25" customHeight="1">
      <c r="A27" s="42" t="s">
        <v>148</v>
      </c>
      <c r="B27" s="42" t="s">
        <v>76</v>
      </c>
      <c r="C27" s="43">
        <v>30.25</v>
      </c>
      <c r="D27" s="43">
        <v>31</v>
      </c>
      <c r="E27" s="43">
        <v>32</v>
      </c>
      <c r="F27" s="42" t="s">
        <v>148</v>
      </c>
    </row>
    <row r="28" spans="1:6" ht="14.25" customHeight="1">
      <c r="A28" s="42" t="s">
        <v>149</v>
      </c>
      <c r="B28" s="42" t="s">
        <v>77</v>
      </c>
      <c r="C28" s="43">
        <v>32.5</v>
      </c>
      <c r="D28" s="43">
        <v>33.5</v>
      </c>
      <c r="E28" s="43">
        <v>34.5</v>
      </c>
      <c r="F28" s="42" t="s">
        <v>149</v>
      </c>
    </row>
    <row r="29" spans="1:6" ht="14.25" customHeight="1">
      <c r="A29" s="42" t="s">
        <v>150</v>
      </c>
      <c r="B29" s="42" t="s">
        <v>43</v>
      </c>
      <c r="C29" s="43">
        <v>22.5</v>
      </c>
      <c r="D29" s="43">
        <v>23</v>
      </c>
      <c r="E29" s="43">
        <v>23.25</v>
      </c>
      <c r="F29" s="42" t="s">
        <v>150</v>
      </c>
    </row>
    <row r="30" spans="1:6" ht="14.25" customHeight="1">
      <c r="A30" s="42" t="s">
        <v>151</v>
      </c>
      <c r="B30" s="42" t="s">
        <v>23</v>
      </c>
      <c r="C30" s="43">
        <v>19.25</v>
      </c>
      <c r="D30" s="43">
        <v>20</v>
      </c>
      <c r="E30" s="43">
        <v>20.75</v>
      </c>
      <c r="F30" s="42" t="s">
        <v>151</v>
      </c>
    </row>
    <row r="31" spans="1:6" ht="14.25" customHeight="1">
      <c r="A31" s="42" t="s">
        <v>152</v>
      </c>
      <c r="B31" s="42" t="s">
        <v>42</v>
      </c>
      <c r="C31" s="43">
        <v>21.75</v>
      </c>
      <c r="D31" s="43">
        <v>22.75</v>
      </c>
      <c r="E31" s="43">
        <v>23.75</v>
      </c>
      <c r="F31" s="42" t="s">
        <v>152</v>
      </c>
    </row>
    <row r="32" spans="1:6" ht="14.25" customHeight="1">
      <c r="A32" s="42" t="s">
        <v>153</v>
      </c>
      <c r="B32" s="42" t="s">
        <v>44</v>
      </c>
      <c r="C32" s="43">
        <v>18.25</v>
      </c>
      <c r="D32" s="43">
        <v>19.25</v>
      </c>
      <c r="E32" s="43">
        <v>20.25</v>
      </c>
      <c r="F32" s="42" t="s">
        <v>153</v>
      </c>
    </row>
    <row r="33" spans="1:6" ht="14.25" customHeight="1">
      <c r="A33" s="42" t="s">
        <v>292</v>
      </c>
      <c r="B33" s="42" t="s">
        <v>268</v>
      </c>
      <c r="C33" s="43">
        <v>26.5</v>
      </c>
      <c r="D33" s="43">
        <v>27</v>
      </c>
      <c r="E33" s="43">
        <v>28</v>
      </c>
      <c r="F33" s="42" t="s">
        <v>292</v>
      </c>
    </row>
    <row r="34" spans="1:6" ht="14.25" customHeight="1">
      <c r="A34" s="42" t="s">
        <v>154</v>
      </c>
      <c r="B34" s="42" t="s">
        <v>78</v>
      </c>
      <c r="C34" s="43">
        <v>16.5</v>
      </c>
      <c r="D34" s="43">
        <v>17.5</v>
      </c>
      <c r="E34" s="43">
        <v>18.5</v>
      </c>
      <c r="F34" s="42" t="s">
        <v>154</v>
      </c>
    </row>
    <row r="35" spans="1:6" ht="14.25" customHeight="1">
      <c r="A35" s="42" t="s">
        <v>155</v>
      </c>
      <c r="B35" s="42" t="s">
        <v>79</v>
      </c>
      <c r="C35" s="43">
        <v>25.5</v>
      </c>
      <c r="D35" s="43">
        <v>26.25</v>
      </c>
      <c r="E35" s="43">
        <v>27.25</v>
      </c>
      <c r="F35" s="42" t="s">
        <v>155</v>
      </c>
    </row>
    <row r="36" spans="1:6" ht="14.25" customHeight="1">
      <c r="A36" s="42" t="s">
        <v>156</v>
      </c>
      <c r="B36" s="42" t="s">
        <v>80</v>
      </c>
      <c r="C36" s="43">
        <v>25.25</v>
      </c>
      <c r="D36" s="43">
        <v>25.75</v>
      </c>
      <c r="E36" s="43">
        <v>26.75</v>
      </c>
      <c r="F36" s="42" t="s">
        <v>156</v>
      </c>
    </row>
    <row r="37" spans="1:6" ht="14.25" customHeight="1">
      <c r="A37" s="42" t="s">
        <v>157</v>
      </c>
      <c r="B37" s="42" t="s">
        <v>81</v>
      </c>
      <c r="C37" s="43">
        <v>20.25</v>
      </c>
      <c r="D37" s="43">
        <v>21</v>
      </c>
      <c r="E37" s="43">
        <v>21.75</v>
      </c>
      <c r="F37" s="42" t="s">
        <v>157</v>
      </c>
    </row>
    <row r="38" spans="1:6" ht="14.25" customHeight="1">
      <c r="A38" s="42" t="s">
        <v>158</v>
      </c>
      <c r="B38" s="42" t="s">
        <v>82</v>
      </c>
      <c r="C38" s="43">
        <v>19.5</v>
      </c>
      <c r="D38" s="43">
        <v>19.5</v>
      </c>
      <c r="E38" s="43">
        <v>19.75</v>
      </c>
      <c r="F38" s="42" t="s">
        <v>158</v>
      </c>
    </row>
    <row r="39" spans="1:6" ht="14.25" customHeight="1">
      <c r="A39" s="42" t="s">
        <v>159</v>
      </c>
      <c r="B39" s="42" t="s">
        <v>30</v>
      </c>
      <c r="C39" s="43">
        <v>33.25</v>
      </c>
      <c r="D39" s="43">
        <v>33.25</v>
      </c>
      <c r="E39" s="43">
        <v>33.25</v>
      </c>
      <c r="F39" s="42" t="s">
        <v>159</v>
      </c>
    </row>
    <row r="40" spans="1:6" ht="14.25" customHeight="1">
      <c r="A40" s="42" t="s">
        <v>160</v>
      </c>
      <c r="B40" s="42" t="s">
        <v>45</v>
      </c>
      <c r="C40" s="43">
        <v>30.75</v>
      </c>
      <c r="D40" s="43">
        <v>31.25</v>
      </c>
      <c r="E40" s="43">
        <v>32.25</v>
      </c>
      <c r="F40" s="42" t="s">
        <v>160</v>
      </c>
    </row>
    <row r="41" spans="1:6" ht="14.25" customHeight="1">
      <c r="A41" s="42" t="s">
        <v>161</v>
      </c>
      <c r="B41" s="42" t="s">
        <v>18</v>
      </c>
      <c r="C41" s="43">
        <v>25</v>
      </c>
      <c r="D41" s="43">
        <v>25.25</v>
      </c>
      <c r="E41" s="43">
        <v>26.25</v>
      </c>
      <c r="F41" s="42" t="s">
        <v>161</v>
      </c>
    </row>
    <row r="42" spans="1:6" ht="14.25" customHeight="1">
      <c r="A42" s="42" t="s">
        <v>162</v>
      </c>
      <c r="B42" s="42" t="s">
        <v>14</v>
      </c>
      <c r="C42" s="43">
        <v>23.5</v>
      </c>
      <c r="D42" s="43">
        <v>24.25</v>
      </c>
      <c r="E42" s="43">
        <v>25</v>
      </c>
      <c r="F42" s="42" t="s">
        <v>162</v>
      </c>
    </row>
    <row r="43" spans="1:6" ht="14.25" customHeight="1">
      <c r="A43" s="42" t="s">
        <v>163</v>
      </c>
      <c r="B43" s="42" t="s">
        <v>24</v>
      </c>
      <c r="C43" s="43">
        <v>23.25</v>
      </c>
      <c r="D43" s="43">
        <v>23.75</v>
      </c>
      <c r="E43" s="43">
        <v>24.5</v>
      </c>
      <c r="F43" s="42" t="s">
        <v>163</v>
      </c>
    </row>
    <row r="44" spans="1:6" ht="14.25" customHeight="1">
      <c r="A44" s="42" t="s">
        <v>164</v>
      </c>
      <c r="B44" s="42" t="s">
        <v>19</v>
      </c>
      <c r="C44" s="43">
        <v>27.5</v>
      </c>
      <c r="D44" s="43">
        <v>28.5</v>
      </c>
      <c r="E44" s="43">
        <v>29</v>
      </c>
      <c r="F44" s="42" t="s">
        <v>164</v>
      </c>
    </row>
    <row r="45" spans="1:6" ht="14.25" customHeight="1">
      <c r="A45" s="42" t="s">
        <v>165</v>
      </c>
      <c r="B45" s="42" t="s">
        <v>12</v>
      </c>
      <c r="C45" s="43">
        <v>26.5</v>
      </c>
      <c r="D45" s="43">
        <v>26.5</v>
      </c>
      <c r="E45" s="43">
        <v>26.5</v>
      </c>
      <c r="F45" s="42" t="s">
        <v>165</v>
      </c>
    </row>
    <row r="46" spans="1:6" ht="14.25" customHeight="1">
      <c r="A46" s="42" t="s">
        <v>166</v>
      </c>
      <c r="B46" s="42" t="s">
        <v>13</v>
      </c>
      <c r="C46" s="43">
        <v>24.5</v>
      </c>
      <c r="D46" s="43">
        <v>25.25</v>
      </c>
      <c r="E46" s="43">
        <v>26</v>
      </c>
      <c r="F46" s="42" t="s">
        <v>166</v>
      </c>
    </row>
    <row r="47" spans="1:6" ht="14.25" customHeight="1">
      <c r="A47" s="42" t="s">
        <v>167</v>
      </c>
      <c r="B47" s="42" t="s">
        <v>83</v>
      </c>
      <c r="C47" s="43">
        <v>33</v>
      </c>
      <c r="D47" s="43">
        <v>33.25</v>
      </c>
      <c r="E47" s="43">
        <v>34.25</v>
      </c>
      <c r="F47" s="42" t="s">
        <v>167</v>
      </c>
    </row>
    <row r="48" spans="1:6" ht="14.25" customHeight="1">
      <c r="A48" s="42" t="s">
        <v>168</v>
      </c>
      <c r="B48" s="42" t="s">
        <v>48</v>
      </c>
      <c r="C48" s="43">
        <v>29.25</v>
      </c>
      <c r="D48" s="43">
        <v>30.25</v>
      </c>
      <c r="E48" s="43">
        <v>30.5</v>
      </c>
      <c r="F48" s="42" t="s">
        <v>168</v>
      </c>
    </row>
    <row r="49" spans="1:6" ht="14.25" customHeight="1">
      <c r="A49" s="42" t="s">
        <v>169</v>
      </c>
      <c r="B49" s="42" t="s">
        <v>84</v>
      </c>
      <c r="C49" s="43">
        <v>24.75</v>
      </c>
      <c r="D49" s="43">
        <v>25.25</v>
      </c>
      <c r="E49" s="43">
        <v>25.75</v>
      </c>
      <c r="F49" s="42" t="s">
        <v>169</v>
      </c>
    </row>
    <row r="50" spans="1:6" ht="14.25" customHeight="1">
      <c r="A50" s="42" t="s">
        <v>170</v>
      </c>
      <c r="B50" s="42" t="s">
        <v>51</v>
      </c>
      <c r="C50" s="43">
        <v>23.5</v>
      </c>
      <c r="D50" s="43">
        <v>23.75</v>
      </c>
      <c r="E50" s="43">
        <v>24.75</v>
      </c>
      <c r="F50" s="42" t="s">
        <v>170</v>
      </c>
    </row>
    <row r="51" spans="1:6" ht="14.25" customHeight="1">
      <c r="A51" s="42" t="s">
        <v>171</v>
      </c>
      <c r="B51" s="42" t="s">
        <v>85</v>
      </c>
      <c r="C51" s="43">
        <v>32</v>
      </c>
      <c r="D51" s="43">
        <v>32.25</v>
      </c>
      <c r="E51" s="43">
        <v>33</v>
      </c>
      <c r="F51" s="42" t="s">
        <v>171</v>
      </c>
    </row>
    <row r="52" spans="1:6" ht="14.25" customHeight="1">
      <c r="A52" s="42" t="s">
        <v>172</v>
      </c>
      <c r="B52" s="42" t="s">
        <v>86</v>
      </c>
      <c r="C52" s="43">
        <v>37.5</v>
      </c>
      <c r="D52" s="43">
        <v>38.5</v>
      </c>
      <c r="E52" s="43">
        <v>39.5</v>
      </c>
      <c r="F52" s="42" t="s">
        <v>172</v>
      </c>
    </row>
    <row r="53" spans="1:6" ht="14.25" customHeight="1">
      <c r="A53" s="42" t="s">
        <v>173</v>
      </c>
      <c r="B53" s="42" t="s">
        <v>87</v>
      </c>
      <c r="C53" s="43">
        <v>24.5</v>
      </c>
      <c r="D53" s="43">
        <v>25.5</v>
      </c>
      <c r="E53" s="43">
        <v>26.5</v>
      </c>
      <c r="F53" s="42" t="s">
        <v>173</v>
      </c>
    </row>
    <row r="54" spans="1:6" ht="14.25" customHeight="1">
      <c r="A54" s="42" t="s">
        <v>174</v>
      </c>
      <c r="B54" s="42" t="s">
        <v>88</v>
      </c>
      <c r="C54" s="43">
        <v>25.5</v>
      </c>
      <c r="D54" s="43">
        <v>26</v>
      </c>
      <c r="E54" s="43">
        <v>27</v>
      </c>
      <c r="F54" s="42" t="s">
        <v>174</v>
      </c>
    </row>
    <row r="55" spans="1:6" ht="14.25" customHeight="1">
      <c r="A55" s="42" t="s">
        <v>175</v>
      </c>
      <c r="B55" s="42" t="s">
        <v>89</v>
      </c>
      <c r="C55" s="43">
        <v>29.25</v>
      </c>
      <c r="D55" s="43">
        <v>29.5</v>
      </c>
      <c r="E55" s="43">
        <v>30.25</v>
      </c>
      <c r="F55" s="42" t="s">
        <v>175</v>
      </c>
    </row>
    <row r="56" spans="1:6" ht="14.25" customHeight="1">
      <c r="A56" s="42" t="s">
        <v>176</v>
      </c>
      <c r="B56" s="42" t="s">
        <v>35</v>
      </c>
      <c r="C56" s="43">
        <v>28.75</v>
      </c>
      <c r="D56" s="43">
        <v>29.75</v>
      </c>
      <c r="E56" s="43">
        <v>30.5</v>
      </c>
      <c r="F56" s="42" t="s">
        <v>176</v>
      </c>
    </row>
    <row r="57" spans="1:6" ht="14.25" customHeight="1">
      <c r="A57" s="42" t="s">
        <v>177</v>
      </c>
      <c r="B57" s="42" t="s">
        <v>90</v>
      </c>
      <c r="C57" s="43">
        <v>35</v>
      </c>
      <c r="D57" s="43">
        <v>36</v>
      </c>
      <c r="E57" s="43">
        <v>37</v>
      </c>
      <c r="F57" s="42" t="s">
        <v>177</v>
      </c>
    </row>
    <row r="58" spans="1:6" ht="14.25" customHeight="1">
      <c r="A58" s="42" t="s">
        <v>178</v>
      </c>
      <c r="B58" s="42" t="s">
        <v>91</v>
      </c>
      <c r="C58" s="43">
        <v>32.5</v>
      </c>
      <c r="D58" s="43">
        <v>32.75</v>
      </c>
      <c r="E58" s="43">
        <v>33</v>
      </c>
      <c r="F58" s="42" t="s">
        <v>178</v>
      </c>
    </row>
    <row r="59" spans="1:6" ht="14.25" customHeight="1">
      <c r="A59" s="42" t="s">
        <v>179</v>
      </c>
      <c r="B59" s="42" t="s">
        <v>36</v>
      </c>
      <c r="C59" s="43">
        <v>26.5</v>
      </c>
      <c r="D59" s="43">
        <v>27.5</v>
      </c>
      <c r="E59" s="43">
        <v>28</v>
      </c>
      <c r="F59" s="42" t="s">
        <v>179</v>
      </c>
    </row>
    <row r="60" spans="1:6" ht="14.25" customHeight="1">
      <c r="A60" s="42" t="s">
        <v>180</v>
      </c>
      <c r="B60" s="42" t="s">
        <v>92</v>
      </c>
      <c r="C60" s="43">
        <v>36.25</v>
      </c>
      <c r="D60" s="43">
        <v>36.25</v>
      </c>
      <c r="E60" s="43">
        <v>37</v>
      </c>
      <c r="F60" s="42" t="s">
        <v>180</v>
      </c>
    </row>
    <row r="61" spans="1:6" ht="14.25" customHeight="1">
      <c r="A61" s="42" t="s">
        <v>181</v>
      </c>
      <c r="B61" s="42" t="s">
        <v>28</v>
      </c>
      <c r="C61" s="43">
        <v>23.75</v>
      </c>
      <c r="D61" s="43">
        <v>24.25</v>
      </c>
      <c r="E61" s="43">
        <v>24.75</v>
      </c>
      <c r="F61" s="42" t="s">
        <v>181</v>
      </c>
    </row>
    <row r="62" spans="1:6" ht="14.25" customHeight="1">
      <c r="A62" s="42" t="s">
        <v>183</v>
      </c>
      <c r="B62" s="42" t="s">
        <v>31</v>
      </c>
      <c r="C62" s="43">
        <v>33.25</v>
      </c>
      <c r="D62" s="43">
        <v>33.75</v>
      </c>
      <c r="E62" s="43">
        <v>34</v>
      </c>
      <c r="F62" s="42" t="s">
        <v>183</v>
      </c>
    </row>
    <row r="63" spans="1:6" ht="14.25" customHeight="1">
      <c r="A63" s="42" t="s">
        <v>185</v>
      </c>
      <c r="B63" s="42" t="s">
        <v>33</v>
      </c>
      <c r="C63" s="43">
        <v>40</v>
      </c>
      <c r="D63" s="43">
        <v>41</v>
      </c>
      <c r="E63" s="43">
        <v>42</v>
      </c>
      <c r="F63" s="42" t="s">
        <v>185</v>
      </c>
    </row>
    <row r="64" spans="1:6" ht="14.25" customHeight="1">
      <c r="A64" s="42" t="s">
        <v>186</v>
      </c>
      <c r="B64" s="42" t="s">
        <v>21</v>
      </c>
      <c r="C64" s="43">
        <v>29</v>
      </c>
      <c r="D64" s="43">
        <v>29.25</v>
      </c>
      <c r="E64" s="43">
        <v>29.5</v>
      </c>
      <c r="F64" s="42" t="s">
        <v>186</v>
      </c>
    </row>
    <row r="65" spans="1:6" ht="14.25" customHeight="1">
      <c r="A65" s="42" t="s">
        <v>187</v>
      </c>
      <c r="B65" s="42" t="s">
        <v>93</v>
      </c>
      <c r="C65" s="43">
        <v>34.5</v>
      </c>
      <c r="D65" s="43">
        <v>35</v>
      </c>
      <c r="E65" s="43">
        <v>36</v>
      </c>
      <c r="F65" s="42" t="s">
        <v>187</v>
      </c>
    </row>
    <row r="66" spans="1:6" ht="14.25" customHeight="1">
      <c r="A66" s="42" t="s">
        <v>188</v>
      </c>
      <c r="B66" s="42" t="s">
        <v>94</v>
      </c>
      <c r="C66" s="43">
        <v>30.75</v>
      </c>
      <c r="D66" s="43">
        <v>31.5</v>
      </c>
      <c r="E66" s="43">
        <v>32.25</v>
      </c>
      <c r="F66" s="42" t="s">
        <v>188</v>
      </c>
    </row>
    <row r="67" spans="1:6" ht="14.25" customHeight="1">
      <c r="A67" s="42" t="s">
        <v>189</v>
      </c>
      <c r="B67" s="42" t="s">
        <v>95</v>
      </c>
      <c r="C67" s="43">
        <v>27.5</v>
      </c>
      <c r="D67" s="43">
        <v>28</v>
      </c>
      <c r="E67" s="43">
        <v>29</v>
      </c>
      <c r="F67" s="42" t="s">
        <v>189</v>
      </c>
    </row>
    <row r="68" spans="1:6" ht="14.25" customHeight="1">
      <c r="A68" s="42" t="s">
        <v>190</v>
      </c>
      <c r="B68" s="42" t="s">
        <v>96</v>
      </c>
      <c r="C68" s="43">
        <v>23</v>
      </c>
      <c r="D68" s="43">
        <v>23.25</v>
      </c>
      <c r="E68" s="43">
        <v>24</v>
      </c>
      <c r="F68" s="42" t="s">
        <v>190</v>
      </c>
    </row>
    <row r="69" spans="1:6" ht="14.25" customHeight="1">
      <c r="A69" s="42" t="s">
        <v>191</v>
      </c>
      <c r="B69" s="42" t="s">
        <v>97</v>
      </c>
      <c r="C69" s="43">
        <v>22</v>
      </c>
      <c r="D69" s="43">
        <v>22.25</v>
      </c>
      <c r="E69" s="43">
        <v>22.25</v>
      </c>
      <c r="F69" s="42" t="s">
        <v>191</v>
      </c>
    </row>
    <row r="70" spans="1:6" ht="14.25" customHeight="1">
      <c r="A70" s="42" t="s">
        <v>192</v>
      </c>
      <c r="B70" s="42" t="s">
        <v>98</v>
      </c>
      <c r="C70" s="43">
        <v>16.5</v>
      </c>
      <c r="D70" s="43">
        <v>17</v>
      </c>
      <c r="E70" s="43">
        <v>18</v>
      </c>
      <c r="F70" s="42" t="s">
        <v>192</v>
      </c>
    </row>
    <row r="71" spans="1:6" ht="14.25" customHeight="1">
      <c r="A71" s="42" t="s">
        <v>193</v>
      </c>
      <c r="B71" s="42" t="s">
        <v>99</v>
      </c>
      <c r="C71" s="43">
        <v>18.5</v>
      </c>
      <c r="D71" s="43">
        <v>18.5</v>
      </c>
      <c r="E71" s="43">
        <v>19.25</v>
      </c>
      <c r="F71" s="42" t="s">
        <v>193</v>
      </c>
    </row>
    <row r="72" spans="1:6" ht="14.25" customHeight="1">
      <c r="A72" s="42" t="s">
        <v>194</v>
      </c>
      <c r="B72" s="42" t="s">
        <v>100</v>
      </c>
      <c r="C72" s="43">
        <v>20</v>
      </c>
      <c r="D72" s="43">
        <v>20.25</v>
      </c>
      <c r="E72" s="43">
        <v>21</v>
      </c>
      <c r="F72" s="42" t="s">
        <v>194</v>
      </c>
    </row>
    <row r="73" spans="1:6" ht="14.25" customHeight="1">
      <c r="A73" s="42" t="s">
        <v>737</v>
      </c>
      <c r="B73" s="42" t="s">
        <v>735</v>
      </c>
      <c r="C73" s="43">
        <v>15</v>
      </c>
      <c r="D73" s="43">
        <v>15</v>
      </c>
      <c r="E73" s="43">
        <v>15</v>
      </c>
      <c r="F73" s="42" t="s">
        <v>737</v>
      </c>
    </row>
    <row r="74" spans="1:6" ht="14.25" customHeight="1">
      <c r="A74" s="42" t="s">
        <v>195</v>
      </c>
      <c r="B74" s="42" t="s">
        <v>101</v>
      </c>
      <c r="C74" s="43">
        <v>21.75</v>
      </c>
      <c r="D74" s="43">
        <v>21.75</v>
      </c>
      <c r="E74" s="43">
        <v>22.5</v>
      </c>
      <c r="F74" s="42" t="s">
        <v>195</v>
      </c>
    </row>
    <row r="75" spans="1:6" ht="14.25" customHeight="1">
      <c r="A75" s="42" t="s">
        <v>196</v>
      </c>
      <c r="B75" s="42" t="s">
        <v>102</v>
      </c>
      <c r="C75" s="43">
        <v>19.25</v>
      </c>
      <c r="D75" s="43">
        <v>19.75</v>
      </c>
      <c r="E75" s="43">
        <v>20</v>
      </c>
      <c r="F75" s="42" t="s">
        <v>196</v>
      </c>
    </row>
    <row r="76" spans="1:6" ht="14.25" customHeight="1">
      <c r="A76" s="42" t="s">
        <v>197</v>
      </c>
      <c r="B76" s="42" t="s">
        <v>103</v>
      </c>
      <c r="C76" s="43">
        <v>15</v>
      </c>
      <c r="D76" s="43">
        <v>15</v>
      </c>
      <c r="E76" s="43">
        <v>15</v>
      </c>
      <c r="F76" s="42" t="s">
        <v>197</v>
      </c>
    </row>
    <row r="77" spans="1:6" ht="14.25" customHeight="1">
      <c r="A77" s="42" t="s">
        <v>198</v>
      </c>
      <c r="B77" s="42" t="s">
        <v>104</v>
      </c>
      <c r="C77" s="43">
        <v>16</v>
      </c>
      <c r="D77" s="43">
        <v>16.5</v>
      </c>
      <c r="E77" s="43">
        <v>17.5</v>
      </c>
      <c r="F77" s="42" t="s">
        <v>198</v>
      </c>
    </row>
    <row r="78" spans="1:6" ht="14.25" customHeight="1">
      <c r="A78" s="42" t="s">
        <v>199</v>
      </c>
      <c r="B78" s="42" t="s">
        <v>105</v>
      </c>
      <c r="C78" s="43">
        <v>15</v>
      </c>
      <c r="D78" s="43">
        <v>15</v>
      </c>
      <c r="E78" s="43">
        <v>15</v>
      </c>
      <c r="F78" s="42" t="s">
        <v>199</v>
      </c>
    </row>
    <row r="79" spans="1:6" ht="14.25" customHeight="1">
      <c r="A79" s="42" t="s">
        <v>200</v>
      </c>
      <c r="B79" s="42" t="s">
        <v>106</v>
      </c>
      <c r="C79" s="43">
        <v>20.5</v>
      </c>
      <c r="D79" s="43">
        <v>21.25</v>
      </c>
      <c r="E79" s="43">
        <v>22.25</v>
      </c>
      <c r="F79" s="42" t="s">
        <v>200</v>
      </c>
    </row>
    <row r="80" spans="1:6" ht="14.25" customHeight="1">
      <c r="A80" s="42" t="s">
        <v>107</v>
      </c>
      <c r="B80" s="42" t="s">
        <v>108</v>
      </c>
      <c r="C80" s="43">
        <v>18.25</v>
      </c>
      <c r="D80" s="43">
        <v>19</v>
      </c>
      <c r="E80" s="43">
        <v>19.25</v>
      </c>
      <c r="F80" s="42" t="s">
        <v>107</v>
      </c>
    </row>
    <row r="81" spans="1:6" ht="14.25" customHeight="1">
      <c r="A81" s="42" t="s">
        <v>201</v>
      </c>
      <c r="B81" s="42" t="s">
        <v>109</v>
      </c>
      <c r="C81" s="43">
        <v>17.5</v>
      </c>
      <c r="D81" s="43">
        <v>17.5</v>
      </c>
      <c r="E81" s="43">
        <v>18</v>
      </c>
      <c r="F81" s="42" t="s">
        <v>201</v>
      </c>
    </row>
    <row r="82" spans="1:6" ht="14.25" customHeight="1">
      <c r="A82" s="42" t="s">
        <v>202</v>
      </c>
      <c r="B82" s="42" t="s">
        <v>110</v>
      </c>
      <c r="C82" s="43">
        <v>23.75</v>
      </c>
      <c r="D82" s="43">
        <v>24.5</v>
      </c>
      <c r="E82" s="43">
        <v>25.5</v>
      </c>
      <c r="F82" s="42" t="s">
        <v>202</v>
      </c>
    </row>
    <row r="83" spans="1:6" ht="14.25" customHeight="1">
      <c r="A83" s="42" t="s">
        <v>203</v>
      </c>
      <c r="B83" s="42" t="s">
        <v>111</v>
      </c>
      <c r="C83" s="43">
        <v>16.75</v>
      </c>
      <c r="D83" s="43">
        <v>17.5</v>
      </c>
      <c r="E83" s="43">
        <v>18</v>
      </c>
      <c r="F83" s="42" t="s">
        <v>203</v>
      </c>
    </row>
    <row r="84" spans="1:6" ht="14.25" customHeight="1">
      <c r="A84" s="42" t="s">
        <v>204</v>
      </c>
      <c r="B84" s="42" t="s">
        <v>112</v>
      </c>
      <c r="C84" s="43">
        <v>18.75</v>
      </c>
      <c r="D84" s="43">
        <v>19.5</v>
      </c>
      <c r="E84" s="43">
        <v>20</v>
      </c>
      <c r="F84" s="42" t="s">
        <v>204</v>
      </c>
    </row>
    <row r="85" spans="1:6" ht="14.25" customHeight="1">
      <c r="A85" s="42" t="s">
        <v>205</v>
      </c>
      <c r="B85" s="42" t="s">
        <v>113</v>
      </c>
      <c r="C85" s="43">
        <v>21</v>
      </c>
      <c r="D85" s="43">
        <v>21.5</v>
      </c>
      <c r="E85" s="43">
        <v>22.5</v>
      </c>
      <c r="F85" s="42" t="s">
        <v>205</v>
      </c>
    </row>
    <row r="86" spans="1:6" ht="14.25" customHeight="1">
      <c r="A86" s="42" t="s">
        <v>206</v>
      </c>
      <c r="B86" s="42" t="s">
        <v>114</v>
      </c>
      <c r="C86" s="43">
        <v>34.75</v>
      </c>
      <c r="D86" s="43">
        <v>35.75</v>
      </c>
      <c r="E86" s="43">
        <v>36.75</v>
      </c>
      <c r="F86" s="42" t="s">
        <v>206</v>
      </c>
    </row>
    <row r="87" spans="1:6" ht="14.25" customHeight="1">
      <c r="A87" s="42" t="s">
        <v>207</v>
      </c>
      <c r="B87" s="42" t="s">
        <v>115</v>
      </c>
      <c r="C87" s="43">
        <v>29.75</v>
      </c>
      <c r="D87" s="43">
        <v>30.75</v>
      </c>
      <c r="E87" s="43">
        <v>31.75</v>
      </c>
      <c r="F87" s="42" t="s">
        <v>207</v>
      </c>
    </row>
    <row r="88" spans="1:6" ht="14.25" customHeight="1">
      <c r="A88" s="42" t="s">
        <v>208</v>
      </c>
      <c r="B88" s="42" t="s">
        <v>116</v>
      </c>
      <c r="C88" s="43">
        <v>28.5</v>
      </c>
      <c r="D88" s="43">
        <v>28.75</v>
      </c>
      <c r="E88" s="43">
        <v>29.75</v>
      </c>
      <c r="F88" s="42" t="s">
        <v>208</v>
      </c>
    </row>
    <row r="89" spans="1:6" ht="14.25" customHeight="1">
      <c r="A89" s="42" t="s">
        <v>209</v>
      </c>
      <c r="B89" s="42" t="s">
        <v>117</v>
      </c>
      <c r="C89" s="43">
        <v>23.5</v>
      </c>
      <c r="D89" s="43">
        <v>24.25</v>
      </c>
      <c r="E89" s="43">
        <v>24.5</v>
      </c>
      <c r="F89" s="42" t="s">
        <v>209</v>
      </c>
    </row>
    <row r="90" spans="1:6" ht="14.25" customHeight="1">
      <c r="A90" s="42" t="s">
        <v>210</v>
      </c>
      <c r="B90" s="42" t="s">
        <v>118</v>
      </c>
      <c r="C90" s="43">
        <v>27</v>
      </c>
      <c r="D90" s="43">
        <v>27.5</v>
      </c>
      <c r="E90" s="43">
        <v>27.5</v>
      </c>
      <c r="F90" s="42" t="s">
        <v>210</v>
      </c>
    </row>
    <row r="91" spans="1:6" ht="14.25" customHeight="1">
      <c r="A91" s="42" t="s">
        <v>211</v>
      </c>
      <c r="B91" s="42" t="s">
        <v>119</v>
      </c>
      <c r="C91" s="43">
        <v>25.25</v>
      </c>
      <c r="D91" s="43">
        <v>25.75</v>
      </c>
      <c r="E91" s="43">
        <v>25.75</v>
      </c>
      <c r="F91" s="42" t="s">
        <v>211</v>
      </c>
    </row>
    <row r="92" spans="1:6" ht="14.25" customHeight="1">
      <c r="A92" s="42" t="s">
        <v>212</v>
      </c>
      <c r="B92" s="42" t="s">
        <v>120</v>
      </c>
      <c r="C92" s="43">
        <v>18.25</v>
      </c>
      <c r="D92" s="43">
        <v>18.25</v>
      </c>
      <c r="E92" s="43">
        <v>18.75</v>
      </c>
      <c r="F92" s="42" t="s">
        <v>212</v>
      </c>
    </row>
    <row r="93" spans="1:6" ht="14.25" customHeight="1">
      <c r="A93" s="42" t="s">
        <v>213</v>
      </c>
      <c r="B93" s="42" t="s">
        <v>121</v>
      </c>
      <c r="C93" s="43">
        <v>17</v>
      </c>
      <c r="D93" s="43">
        <v>17.75</v>
      </c>
      <c r="E93" s="43">
        <v>18.5</v>
      </c>
      <c r="F93" s="42" t="s">
        <v>213</v>
      </c>
    </row>
    <row r="94" spans="1:6" ht="14.25" customHeight="1">
      <c r="A94" s="42" t="s">
        <v>251</v>
      </c>
      <c r="B94" s="42" t="s">
        <v>122</v>
      </c>
      <c r="C94" s="43">
        <v>21</v>
      </c>
      <c r="D94" s="43">
        <v>21.75</v>
      </c>
      <c r="E94" s="43">
        <v>22</v>
      </c>
      <c r="F94" s="42" t="s">
        <v>251</v>
      </c>
    </row>
    <row r="95" spans="1:6" ht="14.25" customHeight="1">
      <c r="A95" s="42" t="s">
        <v>182</v>
      </c>
      <c r="B95" s="42" t="s">
        <v>17</v>
      </c>
      <c r="C95" s="43">
        <v>33</v>
      </c>
      <c r="D95" s="43">
        <v>33.25</v>
      </c>
      <c r="E95" s="43">
        <v>33.25</v>
      </c>
      <c r="F95" s="42" t="s">
        <v>182</v>
      </c>
    </row>
    <row r="96" spans="1:6" ht="14.25" customHeight="1">
      <c r="A96" s="42" t="s">
        <v>184</v>
      </c>
      <c r="B96" s="42" t="s">
        <v>20</v>
      </c>
      <c r="C96" s="43">
        <v>37.5</v>
      </c>
      <c r="D96" s="43">
        <v>38</v>
      </c>
      <c r="E96" s="43">
        <v>39</v>
      </c>
      <c r="F96" s="42" t="s">
        <v>184</v>
      </c>
    </row>
    <row r="97" spans="1:6" ht="14.25" customHeight="1">
      <c r="A97" s="42" t="s">
        <v>214</v>
      </c>
      <c r="B97" s="42" t="s">
        <v>16</v>
      </c>
      <c r="C97" s="43">
        <v>32.5</v>
      </c>
      <c r="D97" s="43">
        <v>33</v>
      </c>
      <c r="E97" s="43">
        <v>33.5</v>
      </c>
      <c r="F97" s="42" t="s">
        <v>214</v>
      </c>
    </row>
    <row r="98" spans="1:6" ht="14.25" customHeight="1">
      <c r="A98" s="42" t="s">
        <v>738</v>
      </c>
      <c r="B98" s="42" t="s">
        <v>309</v>
      </c>
      <c r="C98" s="43">
        <v>25.75</v>
      </c>
      <c r="D98" s="43">
        <v>26.5</v>
      </c>
      <c r="E98" s="43">
        <v>26.5</v>
      </c>
      <c r="F98" s="42" t="s">
        <v>738</v>
      </c>
    </row>
    <row r="99" spans="1:6" ht="14.25" customHeight="1">
      <c r="A99" s="42" t="s">
        <v>215</v>
      </c>
      <c r="B99" s="42" t="s">
        <v>38</v>
      </c>
      <c r="C99" s="43">
        <v>24.25</v>
      </c>
      <c r="D99" s="43">
        <v>24.75</v>
      </c>
      <c r="E99" s="43">
        <v>25.25</v>
      </c>
      <c r="F99" s="42" t="s">
        <v>215</v>
      </c>
    </row>
    <row r="100" spans="1:6" ht="14.25" customHeight="1">
      <c r="A100" s="42" t="s">
        <v>216</v>
      </c>
      <c r="B100" s="42" t="s">
        <v>40</v>
      </c>
      <c r="C100" s="43">
        <v>25.5</v>
      </c>
      <c r="D100" s="43">
        <v>25.75</v>
      </c>
      <c r="E100" s="43">
        <v>26</v>
      </c>
      <c r="F100" s="42" t="s">
        <v>216</v>
      </c>
    </row>
    <row r="101" spans="1:6" ht="14.25" customHeight="1">
      <c r="A101" s="42" t="s">
        <v>217</v>
      </c>
      <c r="B101" s="42" t="s">
        <v>32</v>
      </c>
      <c r="C101" s="43">
        <v>26</v>
      </c>
      <c r="D101" s="43">
        <v>26.75</v>
      </c>
      <c r="E101" s="43">
        <v>27.5</v>
      </c>
      <c r="F101" s="42" t="s">
        <v>217</v>
      </c>
    </row>
    <row r="102" spans="1:6" ht="14.25" customHeight="1">
      <c r="A102" s="42" t="s">
        <v>218</v>
      </c>
      <c r="B102" s="42" t="s">
        <v>123</v>
      </c>
      <c r="C102" s="43">
        <v>22</v>
      </c>
      <c r="D102" s="43">
        <v>22.25</v>
      </c>
      <c r="E102" s="43">
        <v>23</v>
      </c>
      <c r="F102" s="42" t="s">
        <v>218</v>
      </c>
    </row>
    <row r="103" spans="1:6" ht="14.25" customHeight="1">
      <c r="A103" s="42" t="s">
        <v>219</v>
      </c>
      <c r="B103" s="42" t="s">
        <v>124</v>
      </c>
      <c r="C103" s="43">
        <v>23</v>
      </c>
      <c r="D103" s="43">
        <v>23.25</v>
      </c>
      <c r="E103" s="43">
        <v>23.25</v>
      </c>
      <c r="F103" s="42" t="s">
        <v>219</v>
      </c>
    </row>
  </sheetData>
  <sheetProtection password="CB3C" sheet="1" objects="1" scenarios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87"/>
  <sheetViews>
    <sheetView workbookViewId="0">
      <pane xSplit="7" topLeftCell="N1" activePane="topRight" state="frozen"/>
      <selection pane="topRight"/>
    </sheetView>
  </sheetViews>
  <sheetFormatPr defaultColWidth="9.109375" defaultRowHeight="14.4"/>
  <cols>
    <col min="1" max="2" width="5.77734375" style="56" customWidth="1"/>
    <col min="3" max="4" width="5.77734375" style="51" customWidth="1"/>
    <col min="5" max="5" width="6.6640625" style="51" bestFit="1" customWidth="1"/>
    <col min="6" max="6" width="22" style="52" bestFit="1" customWidth="1"/>
    <col min="7" max="7" width="8.44140625" style="51" bestFit="1" customWidth="1"/>
    <col min="8" max="8" width="9" style="51" bestFit="1" customWidth="1"/>
    <col min="9" max="9" width="9.5546875" style="51" customWidth="1"/>
    <col min="10" max="10" width="10.109375" style="51" bestFit="1" customWidth="1"/>
    <col min="11" max="12" width="8.5546875" style="51" customWidth="1"/>
    <col min="13" max="16" width="8.6640625" style="51" customWidth="1"/>
    <col min="17" max="17" width="9.5546875" style="51" bestFit="1" customWidth="1"/>
    <col min="18" max="18" width="27.6640625" style="51" bestFit="1" customWidth="1"/>
    <col min="19" max="20" width="26.33203125" style="51" bestFit="1" customWidth="1"/>
    <col min="21" max="21" width="11" style="51" bestFit="1" customWidth="1"/>
    <col min="22" max="16384" width="9.109375" style="51"/>
  </cols>
  <sheetData>
    <row r="1" spans="1:22" s="48" customFormat="1" ht="15.6">
      <c r="A1" s="54" t="s">
        <v>6</v>
      </c>
      <c r="B1" s="54" t="s">
        <v>52</v>
      </c>
      <c r="C1" s="45" t="s">
        <v>220</v>
      </c>
      <c r="D1" s="45" t="s">
        <v>221</v>
      </c>
      <c r="E1" s="45" t="s">
        <v>10</v>
      </c>
      <c r="F1" s="46" t="s">
        <v>0</v>
      </c>
      <c r="G1" s="45" t="s">
        <v>1</v>
      </c>
      <c r="H1" s="45" t="s">
        <v>2</v>
      </c>
      <c r="I1" s="45" t="s">
        <v>3</v>
      </c>
      <c r="J1" s="45" t="s">
        <v>4</v>
      </c>
      <c r="K1" s="45" t="s">
        <v>7</v>
      </c>
      <c r="L1" s="45" t="s">
        <v>8</v>
      </c>
      <c r="M1" s="45" t="s">
        <v>9</v>
      </c>
      <c r="N1" s="45" t="s">
        <v>53</v>
      </c>
      <c r="O1" s="45" t="s">
        <v>54</v>
      </c>
      <c r="P1" s="45" t="s">
        <v>55</v>
      </c>
      <c r="Q1" s="45" t="s">
        <v>57</v>
      </c>
      <c r="R1" s="45" t="s">
        <v>7</v>
      </c>
      <c r="S1" s="45" t="s">
        <v>8</v>
      </c>
      <c r="T1" s="45" t="s">
        <v>9</v>
      </c>
      <c r="U1" s="45" t="s">
        <v>56</v>
      </c>
      <c r="V1" s="47" t="s">
        <v>239</v>
      </c>
    </row>
    <row r="2" spans="1:22">
      <c r="A2" s="55" t="s">
        <v>11</v>
      </c>
      <c r="B2" s="55">
        <v>1</v>
      </c>
      <c r="C2" s="49" t="s">
        <v>739</v>
      </c>
      <c r="D2" s="49">
        <v>1</v>
      </c>
      <c r="E2" s="49">
        <v>39424</v>
      </c>
      <c r="F2" s="50" t="s">
        <v>293</v>
      </c>
      <c r="G2" s="49" t="s">
        <v>294</v>
      </c>
      <c r="H2" s="49" t="s">
        <v>269</v>
      </c>
      <c r="I2" s="49" t="s">
        <v>295</v>
      </c>
      <c r="J2" s="49" t="s">
        <v>296</v>
      </c>
      <c r="K2" s="49" t="s">
        <v>21</v>
      </c>
      <c r="L2" s="49" t="s">
        <v>18</v>
      </c>
      <c r="M2" s="49" t="s">
        <v>24</v>
      </c>
      <c r="N2" s="49">
        <v>5</v>
      </c>
      <c r="O2" s="49">
        <v>6</v>
      </c>
      <c r="P2" s="49">
        <v>3.75</v>
      </c>
      <c r="Q2" s="49">
        <v>2.5</v>
      </c>
      <c r="R2" s="49" t="s">
        <v>186</v>
      </c>
      <c r="S2" s="49" t="s">
        <v>161</v>
      </c>
      <c r="T2" s="49" t="s">
        <v>163</v>
      </c>
      <c r="U2" s="49">
        <v>26</v>
      </c>
      <c r="V2" s="49">
        <f t="shared" ref="V2:V65" si="0">IF(U2&gt;=VLOOKUP(K2,diemchuan,2,0),1,IF(U2&gt;=VLOOKUP(L2,diemchuan,3,0),2,IF(U2&gt;=VLOOKUP(M2,diemchuan,4,0),3,"")))</f>
        <v>2</v>
      </c>
    </row>
    <row r="3" spans="1:22">
      <c r="A3" s="55" t="s">
        <v>11</v>
      </c>
      <c r="B3" s="55">
        <v>2</v>
      </c>
      <c r="C3" s="49" t="s">
        <v>739</v>
      </c>
      <c r="D3" s="49">
        <v>2</v>
      </c>
      <c r="E3" s="49">
        <v>39475</v>
      </c>
      <c r="F3" s="50" t="s">
        <v>297</v>
      </c>
      <c r="G3" s="49" t="s">
        <v>298</v>
      </c>
      <c r="H3" s="49" t="s">
        <v>270</v>
      </c>
      <c r="I3" s="49" t="s">
        <v>295</v>
      </c>
      <c r="J3" s="49" t="s">
        <v>299</v>
      </c>
      <c r="K3" s="49" t="s">
        <v>12</v>
      </c>
      <c r="L3" s="49" t="s">
        <v>18</v>
      </c>
      <c r="M3" s="49" t="s">
        <v>24</v>
      </c>
      <c r="N3" s="49">
        <v>6.5</v>
      </c>
      <c r="O3" s="49">
        <v>6</v>
      </c>
      <c r="P3" s="49">
        <v>5</v>
      </c>
      <c r="Q3" s="49">
        <v>2.5</v>
      </c>
      <c r="R3" s="49" t="s">
        <v>165</v>
      </c>
      <c r="S3" s="49" t="s">
        <v>161</v>
      </c>
      <c r="T3" s="49" t="s">
        <v>163</v>
      </c>
      <c r="U3" s="49">
        <v>31.5</v>
      </c>
      <c r="V3" s="49">
        <f t="shared" si="0"/>
        <v>1</v>
      </c>
    </row>
    <row r="4" spans="1:22">
      <c r="A4" s="55" t="s">
        <v>11</v>
      </c>
      <c r="B4" s="55">
        <v>3</v>
      </c>
      <c r="C4" s="49" t="s">
        <v>739</v>
      </c>
      <c r="D4" s="49">
        <v>3</v>
      </c>
      <c r="E4" s="49">
        <v>39614</v>
      </c>
      <c r="F4" s="50" t="s">
        <v>300</v>
      </c>
      <c r="G4" s="49" t="s">
        <v>301</v>
      </c>
      <c r="H4" s="49" t="s">
        <v>270</v>
      </c>
      <c r="I4" s="49" t="s">
        <v>295</v>
      </c>
      <c r="J4" s="49" t="s">
        <v>302</v>
      </c>
      <c r="K4" s="49" t="s">
        <v>12</v>
      </c>
      <c r="L4" s="49" t="s">
        <v>18</v>
      </c>
      <c r="M4" s="49" t="s">
        <v>24</v>
      </c>
      <c r="N4" s="49">
        <v>7.25</v>
      </c>
      <c r="O4" s="49">
        <v>8.5</v>
      </c>
      <c r="P4" s="49">
        <v>3.25</v>
      </c>
      <c r="Q4" s="49">
        <v>3</v>
      </c>
      <c r="R4" s="49" t="s">
        <v>165</v>
      </c>
      <c r="S4" s="49" t="s">
        <v>161</v>
      </c>
      <c r="T4" s="49" t="s">
        <v>163</v>
      </c>
      <c r="U4" s="49">
        <v>32.5</v>
      </c>
      <c r="V4" s="49">
        <f t="shared" si="0"/>
        <v>1</v>
      </c>
    </row>
    <row r="5" spans="1:22">
      <c r="A5" s="55" t="s">
        <v>11</v>
      </c>
      <c r="B5" s="55">
        <v>4</v>
      </c>
      <c r="C5" s="49" t="s">
        <v>739</v>
      </c>
      <c r="D5" s="49">
        <v>4</v>
      </c>
      <c r="E5" s="49">
        <v>39648</v>
      </c>
      <c r="F5" s="50" t="s">
        <v>303</v>
      </c>
      <c r="G5" s="49" t="s">
        <v>304</v>
      </c>
      <c r="H5" s="49" t="s">
        <v>269</v>
      </c>
      <c r="I5" s="49" t="s">
        <v>295</v>
      </c>
      <c r="J5" s="49" t="s">
        <v>305</v>
      </c>
      <c r="K5" s="49" t="s">
        <v>21</v>
      </c>
      <c r="L5" s="49" t="s">
        <v>18</v>
      </c>
      <c r="M5" s="49" t="s">
        <v>24</v>
      </c>
      <c r="N5" s="49">
        <v>5.25</v>
      </c>
      <c r="O5" s="49">
        <v>5.5</v>
      </c>
      <c r="P5" s="49">
        <v>5.25</v>
      </c>
      <c r="Q5" s="49">
        <v>2.5</v>
      </c>
      <c r="R5" s="49" t="s">
        <v>186</v>
      </c>
      <c r="S5" s="49" t="s">
        <v>161</v>
      </c>
      <c r="T5" s="49" t="s">
        <v>163</v>
      </c>
      <c r="U5" s="49">
        <v>29</v>
      </c>
      <c r="V5" s="49">
        <f t="shared" si="0"/>
        <v>1</v>
      </c>
    </row>
    <row r="6" spans="1:22">
      <c r="A6" s="55" t="s">
        <v>11</v>
      </c>
      <c r="B6" s="55">
        <v>5</v>
      </c>
      <c r="C6" s="49" t="s">
        <v>740</v>
      </c>
      <c r="D6" s="49">
        <v>1</v>
      </c>
      <c r="E6" s="49">
        <v>39713</v>
      </c>
      <c r="F6" s="50" t="s">
        <v>306</v>
      </c>
      <c r="G6" s="49" t="s">
        <v>307</v>
      </c>
      <c r="H6" s="49" t="s">
        <v>270</v>
      </c>
      <c r="I6" s="49" t="s">
        <v>295</v>
      </c>
      <c r="J6" s="49" t="s">
        <v>308</v>
      </c>
      <c r="K6" s="49" t="s">
        <v>309</v>
      </c>
      <c r="L6" s="49" t="s">
        <v>24</v>
      </c>
      <c r="M6" s="49" t="s">
        <v>24</v>
      </c>
      <c r="N6" s="49">
        <v>4</v>
      </c>
      <c r="O6" s="49">
        <v>3</v>
      </c>
      <c r="P6" s="49">
        <v>3.75</v>
      </c>
      <c r="Q6" s="49">
        <v>1</v>
      </c>
      <c r="R6" s="49" t="s">
        <v>738</v>
      </c>
      <c r="S6" s="49" t="s">
        <v>163</v>
      </c>
      <c r="T6" s="49" t="s">
        <v>163</v>
      </c>
      <c r="U6" s="49">
        <v>19.5</v>
      </c>
      <c r="V6" s="49" t="str">
        <f t="shared" si="0"/>
        <v/>
      </c>
    </row>
    <row r="7" spans="1:22">
      <c r="A7" s="55" t="s">
        <v>11</v>
      </c>
      <c r="B7" s="55">
        <v>6</v>
      </c>
      <c r="C7" s="49" t="s">
        <v>739</v>
      </c>
      <c r="D7" s="49">
        <v>5</v>
      </c>
      <c r="E7" s="49">
        <v>39742</v>
      </c>
      <c r="F7" s="50" t="s">
        <v>310</v>
      </c>
      <c r="G7" s="49" t="s">
        <v>311</v>
      </c>
      <c r="H7" s="49" t="s">
        <v>269</v>
      </c>
      <c r="I7" s="49" t="s">
        <v>295</v>
      </c>
      <c r="J7" s="49" t="s">
        <v>312</v>
      </c>
      <c r="K7" s="49" t="s">
        <v>21</v>
      </c>
      <c r="L7" s="49" t="s">
        <v>14</v>
      </c>
      <c r="M7" s="49" t="s">
        <v>24</v>
      </c>
      <c r="N7" s="49">
        <v>5.5</v>
      </c>
      <c r="O7" s="49">
        <v>7</v>
      </c>
      <c r="P7" s="49">
        <v>6.25</v>
      </c>
      <c r="Q7" s="49">
        <v>2.5</v>
      </c>
      <c r="R7" s="49" t="s">
        <v>186</v>
      </c>
      <c r="S7" s="49" t="s">
        <v>162</v>
      </c>
      <c r="T7" s="49" t="s">
        <v>163</v>
      </c>
      <c r="U7" s="49">
        <v>33</v>
      </c>
      <c r="V7" s="49">
        <f t="shared" si="0"/>
        <v>1</v>
      </c>
    </row>
    <row r="8" spans="1:22">
      <c r="A8" s="55" t="s">
        <v>11</v>
      </c>
      <c r="B8" s="55">
        <v>7</v>
      </c>
      <c r="C8" s="49" t="s">
        <v>739</v>
      </c>
      <c r="D8" s="49">
        <v>6</v>
      </c>
      <c r="E8" s="49">
        <v>39743</v>
      </c>
      <c r="F8" s="50" t="s">
        <v>313</v>
      </c>
      <c r="G8" s="49" t="s">
        <v>311</v>
      </c>
      <c r="H8" s="49" t="s">
        <v>269</v>
      </c>
      <c r="I8" s="49" t="s">
        <v>295</v>
      </c>
      <c r="J8" s="49" t="s">
        <v>314</v>
      </c>
      <c r="K8" s="49" t="s">
        <v>115</v>
      </c>
      <c r="L8" s="49" t="s">
        <v>118</v>
      </c>
      <c r="M8" s="49" t="s">
        <v>24</v>
      </c>
      <c r="N8" s="49">
        <v>6.25</v>
      </c>
      <c r="O8" s="49">
        <v>4.5</v>
      </c>
      <c r="P8" s="49">
        <v>5</v>
      </c>
      <c r="Q8" s="49">
        <v>2.5</v>
      </c>
      <c r="R8" s="49" t="s">
        <v>207</v>
      </c>
      <c r="S8" s="49" t="s">
        <v>210</v>
      </c>
      <c r="T8" s="49" t="s">
        <v>163</v>
      </c>
      <c r="U8" s="49">
        <v>29.5</v>
      </c>
      <c r="V8" s="49">
        <f t="shared" si="0"/>
        <v>2</v>
      </c>
    </row>
    <row r="9" spans="1:22">
      <c r="A9" s="55" t="s">
        <v>11</v>
      </c>
      <c r="B9" s="55">
        <v>8</v>
      </c>
      <c r="C9" s="49" t="s">
        <v>740</v>
      </c>
      <c r="D9" s="49">
        <v>2</v>
      </c>
      <c r="E9" s="49">
        <v>39763</v>
      </c>
      <c r="F9" s="50" t="s">
        <v>315</v>
      </c>
      <c r="G9" s="49" t="s">
        <v>316</v>
      </c>
      <c r="H9" s="49" t="s">
        <v>270</v>
      </c>
      <c r="I9" s="49" t="s">
        <v>295</v>
      </c>
      <c r="J9" s="49" t="s">
        <v>317</v>
      </c>
      <c r="K9" s="49" t="s">
        <v>24</v>
      </c>
      <c r="L9" s="49" t="s">
        <v>23</v>
      </c>
      <c r="M9" s="49" t="s">
        <v>23</v>
      </c>
      <c r="N9" s="49">
        <v>5.5</v>
      </c>
      <c r="O9" s="49">
        <v>4.25</v>
      </c>
      <c r="P9" s="49">
        <v>1.75</v>
      </c>
      <c r="Q9" s="49">
        <v>2</v>
      </c>
      <c r="R9" s="49" t="s">
        <v>163</v>
      </c>
      <c r="S9" s="49" t="s">
        <v>151</v>
      </c>
      <c r="T9" s="49" t="s">
        <v>151</v>
      </c>
      <c r="U9" s="49">
        <v>20.75</v>
      </c>
      <c r="V9" s="49">
        <f t="shared" si="0"/>
        <v>2</v>
      </c>
    </row>
    <row r="10" spans="1:22">
      <c r="A10" s="55" t="s">
        <v>11</v>
      </c>
      <c r="B10" s="55">
        <v>9</v>
      </c>
      <c r="C10" s="49" t="s">
        <v>739</v>
      </c>
      <c r="D10" s="49">
        <v>7</v>
      </c>
      <c r="E10" s="49">
        <v>40074</v>
      </c>
      <c r="F10" s="50" t="s">
        <v>318</v>
      </c>
      <c r="G10" s="49" t="s">
        <v>319</v>
      </c>
      <c r="H10" s="49" t="s">
        <v>270</v>
      </c>
      <c r="I10" s="49" t="s">
        <v>295</v>
      </c>
      <c r="J10" s="49" t="s">
        <v>317</v>
      </c>
      <c r="K10" s="49" t="s">
        <v>18</v>
      </c>
      <c r="L10" s="49" t="s">
        <v>309</v>
      </c>
      <c r="M10" s="49" t="s">
        <v>24</v>
      </c>
      <c r="N10" s="49">
        <v>6.75</v>
      </c>
      <c r="O10" s="49">
        <v>3.25</v>
      </c>
      <c r="P10" s="49">
        <v>3.25</v>
      </c>
      <c r="Q10" s="49">
        <v>2</v>
      </c>
      <c r="R10" s="49" t="s">
        <v>161</v>
      </c>
      <c r="S10" s="49" t="s">
        <v>738</v>
      </c>
      <c r="T10" s="49" t="s">
        <v>163</v>
      </c>
      <c r="U10" s="49">
        <v>25.25</v>
      </c>
      <c r="V10" s="49">
        <f t="shared" si="0"/>
        <v>1</v>
      </c>
    </row>
    <row r="11" spans="1:22">
      <c r="A11" s="55" t="s">
        <v>11</v>
      </c>
      <c r="B11" s="55">
        <v>10</v>
      </c>
      <c r="C11" s="49" t="s">
        <v>739</v>
      </c>
      <c r="D11" s="49">
        <v>8</v>
      </c>
      <c r="E11" s="49">
        <v>40158</v>
      </c>
      <c r="F11" s="50" t="s">
        <v>320</v>
      </c>
      <c r="G11" s="49" t="s">
        <v>321</v>
      </c>
      <c r="H11" s="49" t="s">
        <v>270</v>
      </c>
      <c r="I11" s="49" t="s">
        <v>295</v>
      </c>
      <c r="J11" s="49" t="s">
        <v>322</v>
      </c>
      <c r="K11" s="49" t="s">
        <v>12</v>
      </c>
      <c r="L11" s="49" t="s">
        <v>13</v>
      </c>
      <c r="M11" s="49" t="s">
        <v>14</v>
      </c>
      <c r="N11" s="49">
        <v>7.25</v>
      </c>
      <c r="O11" s="49">
        <v>2.5</v>
      </c>
      <c r="P11" s="49">
        <v>5</v>
      </c>
      <c r="Q11" s="49">
        <v>2.5</v>
      </c>
      <c r="R11" s="49" t="s">
        <v>165</v>
      </c>
      <c r="S11" s="49" t="s">
        <v>166</v>
      </c>
      <c r="T11" s="49" t="s">
        <v>162</v>
      </c>
      <c r="U11" s="49">
        <v>29.5</v>
      </c>
      <c r="V11" s="49">
        <f t="shared" si="0"/>
        <v>1</v>
      </c>
    </row>
    <row r="12" spans="1:22">
      <c r="A12" s="55" t="s">
        <v>11</v>
      </c>
      <c r="B12" s="55">
        <v>11</v>
      </c>
      <c r="C12" s="49" t="s">
        <v>739</v>
      </c>
      <c r="D12" s="49">
        <v>9</v>
      </c>
      <c r="E12" s="49">
        <v>40221</v>
      </c>
      <c r="F12" s="50" t="s">
        <v>323</v>
      </c>
      <c r="G12" s="49" t="s">
        <v>324</v>
      </c>
      <c r="H12" s="49" t="s">
        <v>270</v>
      </c>
      <c r="I12" s="49" t="s">
        <v>295</v>
      </c>
      <c r="J12" s="49" t="s">
        <v>325</v>
      </c>
      <c r="K12" s="49" t="s">
        <v>31</v>
      </c>
      <c r="L12" s="49" t="s">
        <v>21</v>
      </c>
      <c r="M12" s="49" t="s">
        <v>14</v>
      </c>
      <c r="N12" s="49">
        <v>6.25</v>
      </c>
      <c r="O12" s="49">
        <v>7.25</v>
      </c>
      <c r="P12" s="49">
        <v>6.5</v>
      </c>
      <c r="Q12" s="49">
        <v>2.5</v>
      </c>
      <c r="R12" s="49" t="s">
        <v>183</v>
      </c>
      <c r="S12" s="49" t="s">
        <v>186</v>
      </c>
      <c r="T12" s="49" t="s">
        <v>162</v>
      </c>
      <c r="U12" s="49">
        <v>35.25</v>
      </c>
      <c r="V12" s="49">
        <f t="shared" si="0"/>
        <v>1</v>
      </c>
    </row>
    <row r="13" spans="1:22">
      <c r="A13" s="55" t="s">
        <v>11</v>
      </c>
      <c r="B13" s="55">
        <v>12</v>
      </c>
      <c r="C13" s="49" t="s">
        <v>740</v>
      </c>
      <c r="D13" s="49">
        <v>3</v>
      </c>
      <c r="E13" s="49">
        <v>40368</v>
      </c>
      <c r="F13" s="50" t="s">
        <v>326</v>
      </c>
      <c r="G13" s="49" t="s">
        <v>327</v>
      </c>
      <c r="H13" s="49" t="s">
        <v>270</v>
      </c>
      <c r="I13" s="49" t="s">
        <v>295</v>
      </c>
      <c r="J13" s="49" t="s">
        <v>328</v>
      </c>
      <c r="K13" s="49" t="s">
        <v>18</v>
      </c>
      <c r="L13" s="49" t="s">
        <v>23</v>
      </c>
      <c r="M13" s="49" t="s">
        <v>44</v>
      </c>
      <c r="N13" s="49">
        <v>7</v>
      </c>
      <c r="O13" s="49">
        <v>6</v>
      </c>
      <c r="P13" s="49">
        <v>4.75</v>
      </c>
      <c r="Q13" s="49">
        <v>3</v>
      </c>
      <c r="R13" s="49" t="s">
        <v>161</v>
      </c>
      <c r="S13" s="49" t="s">
        <v>151</v>
      </c>
      <c r="T13" s="49" t="s">
        <v>153</v>
      </c>
      <c r="U13" s="49">
        <v>32.5</v>
      </c>
      <c r="V13" s="49">
        <f t="shared" si="0"/>
        <v>1</v>
      </c>
    </row>
    <row r="14" spans="1:22">
      <c r="A14" s="55" t="s">
        <v>11</v>
      </c>
      <c r="B14" s="55">
        <v>13</v>
      </c>
      <c r="C14" s="49" t="s">
        <v>740</v>
      </c>
      <c r="D14" s="49">
        <v>4</v>
      </c>
      <c r="E14" s="49">
        <v>40510</v>
      </c>
      <c r="F14" s="50" t="s">
        <v>329</v>
      </c>
      <c r="G14" s="49" t="s">
        <v>330</v>
      </c>
      <c r="H14" s="49" t="s">
        <v>269</v>
      </c>
      <c r="I14" s="49" t="s">
        <v>295</v>
      </c>
      <c r="J14" s="49" t="s">
        <v>331</v>
      </c>
      <c r="K14" s="49" t="s">
        <v>309</v>
      </c>
      <c r="L14" s="49" t="s">
        <v>24</v>
      </c>
      <c r="M14" s="49" t="s">
        <v>24</v>
      </c>
      <c r="N14" s="49">
        <v>4.5</v>
      </c>
      <c r="O14" s="49">
        <v>5.25</v>
      </c>
      <c r="P14" s="49">
        <v>3</v>
      </c>
      <c r="Q14" s="49">
        <v>1</v>
      </c>
      <c r="R14" s="49" t="s">
        <v>738</v>
      </c>
      <c r="S14" s="49" t="s">
        <v>163</v>
      </c>
      <c r="T14" s="49" t="s">
        <v>163</v>
      </c>
      <c r="U14" s="49">
        <v>21.25</v>
      </c>
      <c r="V14" s="49" t="str">
        <f t="shared" si="0"/>
        <v/>
      </c>
    </row>
    <row r="15" spans="1:22">
      <c r="A15" s="55" t="s">
        <v>11</v>
      </c>
      <c r="B15" s="55">
        <v>14</v>
      </c>
      <c r="C15" s="49" t="s">
        <v>739</v>
      </c>
      <c r="D15" s="49">
        <v>10</v>
      </c>
      <c r="E15" s="49">
        <v>40525</v>
      </c>
      <c r="F15" s="50" t="s">
        <v>332</v>
      </c>
      <c r="G15" s="49" t="s">
        <v>333</v>
      </c>
      <c r="H15" s="49" t="s">
        <v>269</v>
      </c>
      <c r="I15" s="49" t="s">
        <v>295</v>
      </c>
      <c r="J15" s="49" t="s">
        <v>334</v>
      </c>
      <c r="K15" s="49" t="s">
        <v>21</v>
      </c>
      <c r="L15" s="49" t="s">
        <v>14</v>
      </c>
      <c r="M15" s="49" t="s">
        <v>24</v>
      </c>
      <c r="N15" s="49">
        <v>5.5</v>
      </c>
      <c r="O15" s="49">
        <v>9.25</v>
      </c>
      <c r="P15" s="49">
        <v>5</v>
      </c>
      <c r="Q15" s="49">
        <v>2.5</v>
      </c>
      <c r="R15" s="49" t="s">
        <v>186</v>
      </c>
      <c r="S15" s="49" t="s">
        <v>162</v>
      </c>
      <c r="T15" s="49" t="s">
        <v>163</v>
      </c>
      <c r="U15" s="49">
        <v>32.75</v>
      </c>
      <c r="V15" s="49">
        <f t="shared" si="0"/>
        <v>1</v>
      </c>
    </row>
    <row r="16" spans="1:22">
      <c r="A16" s="55" t="s">
        <v>11</v>
      </c>
      <c r="B16" s="55">
        <v>15</v>
      </c>
      <c r="C16" s="49" t="s">
        <v>739</v>
      </c>
      <c r="D16" s="49">
        <v>11</v>
      </c>
      <c r="E16" s="49">
        <v>40554</v>
      </c>
      <c r="F16" s="50" t="s">
        <v>335</v>
      </c>
      <c r="G16" s="49" t="s">
        <v>336</v>
      </c>
      <c r="H16" s="49" t="s">
        <v>270</v>
      </c>
      <c r="I16" s="49" t="s">
        <v>295</v>
      </c>
      <c r="J16" s="49" t="s">
        <v>337</v>
      </c>
      <c r="K16" s="49" t="s">
        <v>30</v>
      </c>
      <c r="L16" s="49" t="s">
        <v>12</v>
      </c>
      <c r="M16" s="49" t="s">
        <v>18</v>
      </c>
      <c r="N16" s="49">
        <v>6.5</v>
      </c>
      <c r="O16" s="49">
        <v>7.25</v>
      </c>
      <c r="P16" s="49">
        <v>5</v>
      </c>
      <c r="Q16" s="49">
        <v>3.5</v>
      </c>
      <c r="R16" s="49" t="s">
        <v>159</v>
      </c>
      <c r="S16" s="49" t="s">
        <v>165</v>
      </c>
      <c r="T16" s="49" t="s">
        <v>161</v>
      </c>
      <c r="U16" s="49">
        <v>33.75</v>
      </c>
      <c r="V16" s="49">
        <f t="shared" si="0"/>
        <v>1</v>
      </c>
    </row>
    <row r="17" spans="1:22">
      <c r="A17" s="55" t="s">
        <v>11</v>
      </c>
      <c r="B17" s="55">
        <v>16</v>
      </c>
      <c r="C17" s="49" t="s">
        <v>739</v>
      </c>
      <c r="D17" s="49">
        <v>12</v>
      </c>
      <c r="E17" s="49">
        <v>40571</v>
      </c>
      <c r="F17" s="50" t="s">
        <v>338</v>
      </c>
      <c r="G17" s="49" t="s">
        <v>339</v>
      </c>
      <c r="H17" s="49" t="s">
        <v>269</v>
      </c>
      <c r="I17" s="49" t="s">
        <v>295</v>
      </c>
      <c r="J17" s="49" t="s">
        <v>340</v>
      </c>
      <c r="K17" s="49" t="s">
        <v>30</v>
      </c>
      <c r="L17" s="49" t="s">
        <v>12</v>
      </c>
      <c r="M17" s="49" t="s">
        <v>18</v>
      </c>
      <c r="N17" s="49">
        <v>6.5</v>
      </c>
      <c r="O17" s="49">
        <v>7</v>
      </c>
      <c r="P17" s="49">
        <v>6</v>
      </c>
      <c r="Q17" s="49">
        <v>2.5</v>
      </c>
      <c r="R17" s="49" t="s">
        <v>159</v>
      </c>
      <c r="S17" s="49" t="s">
        <v>165</v>
      </c>
      <c r="T17" s="49" t="s">
        <v>161</v>
      </c>
      <c r="U17" s="49">
        <v>34.5</v>
      </c>
      <c r="V17" s="49">
        <f t="shared" si="0"/>
        <v>1</v>
      </c>
    </row>
    <row r="18" spans="1:22">
      <c r="A18" s="55" t="s">
        <v>29</v>
      </c>
      <c r="B18" s="55">
        <v>1</v>
      </c>
      <c r="C18" s="49" t="s">
        <v>741</v>
      </c>
      <c r="D18" s="49">
        <v>1</v>
      </c>
      <c r="E18" s="49">
        <v>39419</v>
      </c>
      <c r="F18" s="50" t="s">
        <v>341</v>
      </c>
      <c r="G18" s="49" t="s">
        <v>294</v>
      </c>
      <c r="H18" s="49" t="s">
        <v>270</v>
      </c>
      <c r="I18" s="49" t="s">
        <v>295</v>
      </c>
      <c r="J18" s="49" t="s">
        <v>342</v>
      </c>
      <c r="K18" s="49" t="s">
        <v>12</v>
      </c>
      <c r="L18" s="49" t="s">
        <v>19</v>
      </c>
      <c r="M18" s="49" t="s">
        <v>24</v>
      </c>
      <c r="N18" s="49">
        <v>6.5</v>
      </c>
      <c r="O18" s="49">
        <v>3.75</v>
      </c>
      <c r="P18" s="49">
        <v>3</v>
      </c>
      <c r="Q18" s="49">
        <v>1.5</v>
      </c>
      <c r="R18" s="49" t="s">
        <v>165</v>
      </c>
      <c r="S18" s="49" t="s">
        <v>164</v>
      </c>
      <c r="T18" s="49" t="s">
        <v>163</v>
      </c>
      <c r="U18" s="49">
        <v>24.25</v>
      </c>
      <c r="V18" s="49" t="str">
        <f t="shared" si="0"/>
        <v/>
      </c>
    </row>
    <row r="19" spans="1:22">
      <c r="A19" s="55" t="s">
        <v>29</v>
      </c>
      <c r="B19" s="55">
        <v>2</v>
      </c>
      <c r="C19" s="49" t="s">
        <v>740</v>
      </c>
      <c r="D19" s="49">
        <v>5</v>
      </c>
      <c r="E19" s="49">
        <v>39546</v>
      </c>
      <c r="F19" s="50" t="s">
        <v>343</v>
      </c>
      <c r="G19" s="49" t="s">
        <v>344</v>
      </c>
      <c r="H19" s="49" t="s">
        <v>270</v>
      </c>
      <c r="I19" s="49" t="s">
        <v>295</v>
      </c>
      <c r="J19" s="49" t="s">
        <v>345</v>
      </c>
      <c r="K19" s="49" t="s">
        <v>12</v>
      </c>
      <c r="L19" s="49" t="s">
        <v>18</v>
      </c>
      <c r="M19" s="49" t="s">
        <v>24</v>
      </c>
      <c r="N19" s="49">
        <v>5.75</v>
      </c>
      <c r="O19" s="49">
        <v>2.25</v>
      </c>
      <c r="P19" s="49">
        <v>1</v>
      </c>
      <c r="Q19" s="49">
        <v>1.5</v>
      </c>
      <c r="R19" s="49" t="s">
        <v>165</v>
      </c>
      <c r="S19" s="49" t="s">
        <v>161</v>
      </c>
      <c r="T19" s="49" t="s">
        <v>163</v>
      </c>
      <c r="U19" s="49">
        <v>17.25</v>
      </c>
      <c r="V19" s="49" t="str">
        <f t="shared" si="0"/>
        <v/>
      </c>
    </row>
    <row r="20" spans="1:22">
      <c r="A20" s="55" t="s">
        <v>29</v>
      </c>
      <c r="B20" s="55">
        <v>3</v>
      </c>
      <c r="C20" s="49" t="s">
        <v>740</v>
      </c>
      <c r="D20" s="49">
        <v>6</v>
      </c>
      <c r="E20" s="49">
        <v>39568</v>
      </c>
      <c r="F20" s="50" t="s">
        <v>346</v>
      </c>
      <c r="G20" s="49" t="s">
        <v>347</v>
      </c>
      <c r="H20" s="49" t="s">
        <v>269</v>
      </c>
      <c r="I20" s="49" t="s">
        <v>295</v>
      </c>
      <c r="J20" s="49" t="s">
        <v>348</v>
      </c>
      <c r="K20" s="49" t="s">
        <v>21</v>
      </c>
      <c r="L20" s="49" t="s">
        <v>14</v>
      </c>
      <c r="M20" s="49" t="s">
        <v>24</v>
      </c>
      <c r="N20" s="49">
        <v>5.5</v>
      </c>
      <c r="O20" s="49">
        <v>1.75</v>
      </c>
      <c r="P20" s="49">
        <v>2.25</v>
      </c>
      <c r="Q20" s="49">
        <v>0.5</v>
      </c>
      <c r="R20" s="49" t="s">
        <v>186</v>
      </c>
      <c r="S20" s="49" t="s">
        <v>162</v>
      </c>
      <c r="T20" s="49" t="s">
        <v>163</v>
      </c>
      <c r="U20" s="49">
        <v>17.75</v>
      </c>
      <c r="V20" s="49" t="str">
        <f t="shared" si="0"/>
        <v/>
      </c>
    </row>
    <row r="21" spans="1:22">
      <c r="A21" s="55" t="s">
        <v>29</v>
      </c>
      <c r="B21" s="55">
        <v>4</v>
      </c>
      <c r="C21" s="49" t="s">
        <v>740</v>
      </c>
      <c r="D21" s="49">
        <v>7</v>
      </c>
      <c r="E21" s="49">
        <v>39603</v>
      </c>
      <c r="F21" s="50" t="s">
        <v>349</v>
      </c>
      <c r="G21" s="49" t="s">
        <v>350</v>
      </c>
      <c r="H21" s="49" t="s">
        <v>269</v>
      </c>
      <c r="I21" s="49" t="s">
        <v>295</v>
      </c>
      <c r="J21" s="49" t="s">
        <v>351</v>
      </c>
      <c r="K21" s="49" t="s">
        <v>14</v>
      </c>
      <c r="L21" s="49" t="s">
        <v>24</v>
      </c>
      <c r="M21" s="49" t="s">
        <v>102</v>
      </c>
      <c r="N21" s="49">
        <v>6</v>
      </c>
      <c r="O21" s="49">
        <v>5.25</v>
      </c>
      <c r="P21" s="49">
        <v>1.5</v>
      </c>
      <c r="Q21" s="49">
        <v>0.5</v>
      </c>
      <c r="R21" s="49" t="s">
        <v>162</v>
      </c>
      <c r="S21" s="49" t="s">
        <v>163</v>
      </c>
      <c r="T21" s="49" t="s">
        <v>196</v>
      </c>
      <c r="U21" s="49">
        <v>20.75</v>
      </c>
      <c r="V21" s="49">
        <f t="shared" si="0"/>
        <v>3</v>
      </c>
    </row>
    <row r="22" spans="1:22">
      <c r="A22" s="55" t="s">
        <v>29</v>
      </c>
      <c r="B22" s="55">
        <v>5</v>
      </c>
      <c r="C22" s="49" t="s">
        <v>741</v>
      </c>
      <c r="D22" s="49">
        <v>2</v>
      </c>
      <c r="E22" s="49">
        <v>39625</v>
      </c>
      <c r="F22" s="50" t="s">
        <v>352</v>
      </c>
      <c r="G22" s="49" t="s">
        <v>353</v>
      </c>
      <c r="H22" s="49" t="s">
        <v>269</v>
      </c>
      <c r="I22" s="49" t="s">
        <v>354</v>
      </c>
      <c r="J22" s="49" t="s">
        <v>355</v>
      </c>
      <c r="K22" s="49" t="s">
        <v>31</v>
      </c>
      <c r="L22" s="49" t="s">
        <v>12</v>
      </c>
      <c r="M22" s="49" t="s">
        <v>24</v>
      </c>
      <c r="N22" s="49">
        <v>7</v>
      </c>
      <c r="O22" s="49">
        <v>6.25</v>
      </c>
      <c r="P22" s="49">
        <v>3.5</v>
      </c>
      <c r="Q22" s="49">
        <v>3.5</v>
      </c>
      <c r="R22" s="49" t="s">
        <v>183</v>
      </c>
      <c r="S22" s="49" t="s">
        <v>165</v>
      </c>
      <c r="T22" s="49" t="s">
        <v>163</v>
      </c>
      <c r="U22" s="49">
        <v>30.75</v>
      </c>
      <c r="V22" s="49">
        <f t="shared" si="0"/>
        <v>2</v>
      </c>
    </row>
    <row r="23" spans="1:22">
      <c r="A23" s="55" t="s">
        <v>29</v>
      </c>
      <c r="B23" s="55">
        <v>6</v>
      </c>
      <c r="C23" s="49" t="s">
        <v>741</v>
      </c>
      <c r="D23" s="49">
        <v>3</v>
      </c>
      <c r="E23" s="49">
        <v>39669</v>
      </c>
      <c r="F23" s="50" t="s">
        <v>356</v>
      </c>
      <c r="G23" s="49" t="s">
        <v>357</v>
      </c>
      <c r="H23" s="49" t="s">
        <v>270</v>
      </c>
      <c r="I23" s="49" t="s">
        <v>272</v>
      </c>
      <c r="J23" s="49" t="s">
        <v>358</v>
      </c>
      <c r="K23" s="49" t="s">
        <v>12</v>
      </c>
      <c r="L23" s="49" t="s">
        <v>40</v>
      </c>
      <c r="M23" s="49" t="s">
        <v>24</v>
      </c>
      <c r="N23" s="49">
        <v>5</v>
      </c>
      <c r="O23" s="49">
        <v>2.5</v>
      </c>
      <c r="P23" s="49">
        <v>0</v>
      </c>
      <c r="Q23" s="49">
        <v>0.5</v>
      </c>
      <c r="R23" s="49" t="s">
        <v>165</v>
      </c>
      <c r="S23" s="49" t="s">
        <v>216</v>
      </c>
      <c r="T23" s="49" t="s">
        <v>163</v>
      </c>
      <c r="U23" s="49">
        <v>13</v>
      </c>
      <c r="V23" s="49" t="str">
        <f t="shared" si="0"/>
        <v/>
      </c>
    </row>
    <row r="24" spans="1:22">
      <c r="A24" s="55" t="s">
        <v>29</v>
      </c>
      <c r="B24" s="55">
        <v>7</v>
      </c>
      <c r="C24" s="49" t="s">
        <v>740</v>
      </c>
      <c r="D24" s="49">
        <v>8</v>
      </c>
      <c r="E24" s="49">
        <v>39656</v>
      </c>
      <c r="F24" s="50" t="s">
        <v>359</v>
      </c>
      <c r="G24" s="49" t="s">
        <v>360</v>
      </c>
      <c r="H24" s="49" t="s">
        <v>270</v>
      </c>
      <c r="I24" s="49" t="s">
        <v>361</v>
      </c>
      <c r="J24" s="49" t="s">
        <v>322</v>
      </c>
      <c r="K24" s="49" t="s">
        <v>19</v>
      </c>
      <c r="L24" s="49" t="s">
        <v>14</v>
      </c>
      <c r="M24" s="49" t="s">
        <v>24</v>
      </c>
      <c r="N24" s="49">
        <v>5</v>
      </c>
      <c r="O24" s="49">
        <v>3</v>
      </c>
      <c r="P24" s="49">
        <v>1.75</v>
      </c>
      <c r="Q24" s="49">
        <v>0.5</v>
      </c>
      <c r="R24" s="49" t="s">
        <v>164</v>
      </c>
      <c r="S24" s="49" t="s">
        <v>162</v>
      </c>
      <c r="T24" s="49" t="s">
        <v>163</v>
      </c>
      <c r="U24" s="49">
        <v>17</v>
      </c>
      <c r="V24" s="49" t="str">
        <f t="shared" si="0"/>
        <v/>
      </c>
    </row>
    <row r="25" spans="1:22">
      <c r="A25" s="55" t="s">
        <v>29</v>
      </c>
      <c r="B25" s="55">
        <v>8</v>
      </c>
      <c r="C25" s="49" t="s">
        <v>741</v>
      </c>
      <c r="D25" s="49">
        <v>4</v>
      </c>
      <c r="E25" s="49">
        <v>39673</v>
      </c>
      <c r="F25" s="50" t="s">
        <v>362</v>
      </c>
      <c r="G25" s="49" t="s">
        <v>363</v>
      </c>
      <c r="H25" s="49" t="s">
        <v>270</v>
      </c>
      <c r="I25" s="49" t="s">
        <v>364</v>
      </c>
      <c r="J25" s="49" t="s">
        <v>365</v>
      </c>
      <c r="K25" s="49" t="s">
        <v>36</v>
      </c>
      <c r="L25" s="49" t="s">
        <v>14</v>
      </c>
      <c r="M25" s="49" t="s">
        <v>24</v>
      </c>
      <c r="N25" s="49">
        <v>5.5</v>
      </c>
      <c r="O25" s="49">
        <v>2.75</v>
      </c>
      <c r="P25" s="49">
        <v>4.25</v>
      </c>
      <c r="Q25" s="49">
        <v>1.5</v>
      </c>
      <c r="R25" s="49" t="s">
        <v>179</v>
      </c>
      <c r="S25" s="49" t="s">
        <v>162</v>
      </c>
      <c r="T25" s="49" t="s">
        <v>163</v>
      </c>
      <c r="U25" s="49">
        <v>23.75</v>
      </c>
      <c r="V25" s="49" t="str">
        <f t="shared" si="0"/>
        <v/>
      </c>
    </row>
    <row r="26" spans="1:22">
      <c r="A26" s="55" t="s">
        <v>29</v>
      </c>
      <c r="B26" s="55">
        <v>9</v>
      </c>
      <c r="C26" s="49" t="s">
        <v>741</v>
      </c>
      <c r="D26" s="49">
        <v>5</v>
      </c>
      <c r="E26" s="49">
        <v>39682</v>
      </c>
      <c r="F26" s="50" t="s">
        <v>366</v>
      </c>
      <c r="G26" s="49" t="s">
        <v>367</v>
      </c>
      <c r="H26" s="49" t="s">
        <v>269</v>
      </c>
      <c r="I26" s="49" t="s">
        <v>295</v>
      </c>
      <c r="J26" s="49" t="s">
        <v>328</v>
      </c>
      <c r="K26" s="49" t="s">
        <v>31</v>
      </c>
      <c r="L26" s="49" t="s">
        <v>21</v>
      </c>
      <c r="M26" s="49" t="s">
        <v>18</v>
      </c>
      <c r="N26" s="49">
        <v>6.75</v>
      </c>
      <c r="O26" s="49">
        <v>6.5</v>
      </c>
      <c r="P26" s="49">
        <v>5.25</v>
      </c>
      <c r="Q26" s="49">
        <v>3.5</v>
      </c>
      <c r="R26" s="49" t="s">
        <v>183</v>
      </c>
      <c r="S26" s="49" t="s">
        <v>186</v>
      </c>
      <c r="T26" s="49" t="s">
        <v>161</v>
      </c>
      <c r="U26" s="49">
        <v>34</v>
      </c>
      <c r="V26" s="49">
        <f t="shared" si="0"/>
        <v>1</v>
      </c>
    </row>
    <row r="27" spans="1:22">
      <c r="A27" s="55" t="s">
        <v>29</v>
      </c>
      <c r="B27" s="55">
        <v>10</v>
      </c>
      <c r="C27" s="49" t="s">
        <v>740</v>
      </c>
      <c r="D27" s="49">
        <v>9</v>
      </c>
      <c r="E27" s="49">
        <v>39749</v>
      </c>
      <c r="F27" s="50" t="s">
        <v>368</v>
      </c>
      <c r="G27" s="49" t="s">
        <v>311</v>
      </c>
      <c r="H27" s="49" t="s">
        <v>269</v>
      </c>
      <c r="I27" s="49" t="s">
        <v>295</v>
      </c>
      <c r="J27" s="49" t="s">
        <v>369</v>
      </c>
      <c r="K27" s="49" t="s">
        <v>21</v>
      </c>
      <c r="L27" s="49" t="s">
        <v>14</v>
      </c>
      <c r="M27" s="49" t="s">
        <v>24</v>
      </c>
      <c r="N27" s="49">
        <v>4.25</v>
      </c>
      <c r="O27" s="49">
        <v>1.75</v>
      </c>
      <c r="P27" s="49">
        <v>3</v>
      </c>
      <c r="Q27" s="49">
        <v>2.5</v>
      </c>
      <c r="R27" s="49" t="s">
        <v>186</v>
      </c>
      <c r="S27" s="49" t="s">
        <v>162</v>
      </c>
      <c r="T27" s="49" t="s">
        <v>163</v>
      </c>
      <c r="U27" s="49">
        <v>18.75</v>
      </c>
      <c r="V27" s="49" t="str">
        <f t="shared" si="0"/>
        <v/>
      </c>
    </row>
    <row r="28" spans="1:22">
      <c r="A28" s="55" t="s">
        <v>29</v>
      </c>
      <c r="B28" s="55">
        <v>11</v>
      </c>
      <c r="C28" s="49" t="s">
        <v>740</v>
      </c>
      <c r="D28" s="49">
        <v>10</v>
      </c>
      <c r="E28" s="49">
        <v>39769</v>
      </c>
      <c r="F28" s="50" t="s">
        <v>370</v>
      </c>
      <c r="G28" s="49" t="s">
        <v>316</v>
      </c>
      <c r="H28" s="49" t="s">
        <v>270</v>
      </c>
      <c r="I28" s="49" t="s">
        <v>295</v>
      </c>
      <c r="J28" s="49" t="s">
        <v>371</v>
      </c>
      <c r="K28" s="49" t="s">
        <v>18</v>
      </c>
      <c r="L28" s="49" t="s">
        <v>24</v>
      </c>
      <c r="M28" s="49" t="s">
        <v>14</v>
      </c>
      <c r="N28" s="49">
        <v>6.25</v>
      </c>
      <c r="O28" s="49">
        <v>4</v>
      </c>
      <c r="P28" s="49">
        <v>3.5</v>
      </c>
      <c r="Q28" s="49">
        <v>1</v>
      </c>
      <c r="R28" s="49" t="s">
        <v>161</v>
      </c>
      <c r="S28" s="49" t="s">
        <v>163</v>
      </c>
      <c r="T28" s="49" t="s">
        <v>162</v>
      </c>
      <c r="U28" s="49">
        <v>24.5</v>
      </c>
      <c r="V28" s="49">
        <f t="shared" si="0"/>
        <v>2</v>
      </c>
    </row>
    <row r="29" spans="1:22">
      <c r="A29" s="55" t="s">
        <v>29</v>
      </c>
      <c r="B29" s="55">
        <v>12</v>
      </c>
      <c r="C29" s="49" t="s">
        <v>740</v>
      </c>
      <c r="D29" s="49">
        <v>11</v>
      </c>
      <c r="E29" s="49">
        <v>39804</v>
      </c>
      <c r="F29" s="50" t="s">
        <v>372</v>
      </c>
      <c r="G29" s="49" t="s">
        <v>373</v>
      </c>
      <c r="H29" s="49" t="s">
        <v>270</v>
      </c>
      <c r="I29" s="49" t="s">
        <v>295</v>
      </c>
      <c r="J29" s="49" t="s">
        <v>374</v>
      </c>
      <c r="K29" s="49" t="s">
        <v>21</v>
      </c>
      <c r="L29" s="49" t="s">
        <v>18</v>
      </c>
      <c r="M29" s="49" t="s">
        <v>24</v>
      </c>
      <c r="N29" s="49">
        <v>7</v>
      </c>
      <c r="O29" s="49">
        <v>5</v>
      </c>
      <c r="P29" s="49">
        <v>1.75</v>
      </c>
      <c r="Q29" s="49">
        <v>1.5</v>
      </c>
      <c r="R29" s="49" t="s">
        <v>186</v>
      </c>
      <c r="S29" s="49" t="s">
        <v>161</v>
      </c>
      <c r="T29" s="49" t="s">
        <v>163</v>
      </c>
      <c r="U29" s="49">
        <v>24</v>
      </c>
      <c r="V29" s="49" t="str">
        <f t="shared" si="0"/>
        <v/>
      </c>
    </row>
    <row r="30" spans="1:22">
      <c r="A30" s="55" t="s">
        <v>29</v>
      </c>
      <c r="B30" s="55">
        <v>13</v>
      </c>
      <c r="C30" s="49" t="s">
        <v>741</v>
      </c>
      <c r="D30" s="49">
        <v>6</v>
      </c>
      <c r="E30" s="49">
        <v>39866</v>
      </c>
      <c r="F30" s="50" t="s">
        <v>375</v>
      </c>
      <c r="G30" s="49" t="s">
        <v>376</v>
      </c>
      <c r="H30" s="49" t="s">
        <v>269</v>
      </c>
      <c r="I30" s="49" t="s">
        <v>295</v>
      </c>
      <c r="J30" s="49" t="s">
        <v>377</v>
      </c>
      <c r="K30" s="49" t="s">
        <v>31</v>
      </c>
      <c r="L30" s="49" t="s">
        <v>12</v>
      </c>
      <c r="M30" s="49" t="s">
        <v>14</v>
      </c>
      <c r="N30" s="49">
        <v>6</v>
      </c>
      <c r="O30" s="49">
        <v>6</v>
      </c>
      <c r="P30" s="49">
        <v>4.5</v>
      </c>
      <c r="Q30" s="49">
        <v>2</v>
      </c>
      <c r="R30" s="49" t="s">
        <v>183</v>
      </c>
      <c r="S30" s="49" t="s">
        <v>165</v>
      </c>
      <c r="T30" s="49" t="s">
        <v>162</v>
      </c>
      <c r="U30" s="49">
        <v>29</v>
      </c>
      <c r="V30" s="49">
        <f t="shared" si="0"/>
        <v>2</v>
      </c>
    </row>
    <row r="31" spans="1:22">
      <c r="A31" s="55" t="s">
        <v>29</v>
      </c>
      <c r="B31" s="55">
        <v>14</v>
      </c>
      <c r="C31" s="49" t="s">
        <v>741</v>
      </c>
      <c r="D31" s="49">
        <v>7</v>
      </c>
      <c r="E31" s="49">
        <v>39871</v>
      </c>
      <c r="F31" s="50" t="s">
        <v>378</v>
      </c>
      <c r="G31" s="49" t="s">
        <v>379</v>
      </c>
      <c r="H31" s="49" t="s">
        <v>270</v>
      </c>
      <c r="I31" s="49" t="s">
        <v>295</v>
      </c>
      <c r="J31" s="49" t="s">
        <v>380</v>
      </c>
      <c r="K31" s="49" t="s">
        <v>16</v>
      </c>
      <c r="L31" s="49" t="s">
        <v>116</v>
      </c>
      <c r="M31" s="49" t="s">
        <v>119</v>
      </c>
      <c r="N31" s="49">
        <v>7</v>
      </c>
      <c r="O31" s="49">
        <v>5.5</v>
      </c>
      <c r="P31" s="49">
        <v>5.25</v>
      </c>
      <c r="Q31" s="49">
        <v>1</v>
      </c>
      <c r="R31" s="49" t="s">
        <v>214</v>
      </c>
      <c r="S31" s="49" t="s">
        <v>208</v>
      </c>
      <c r="T31" s="49" t="s">
        <v>211</v>
      </c>
      <c r="U31" s="49">
        <v>31</v>
      </c>
      <c r="V31" s="49">
        <f t="shared" si="0"/>
        <v>2</v>
      </c>
    </row>
    <row r="32" spans="1:22">
      <c r="A32" s="55" t="s">
        <v>29</v>
      </c>
      <c r="B32" s="55">
        <v>15</v>
      </c>
      <c r="C32" s="49" t="s">
        <v>741</v>
      </c>
      <c r="D32" s="49">
        <v>8</v>
      </c>
      <c r="E32" s="49">
        <v>39919</v>
      </c>
      <c r="F32" s="50" t="s">
        <v>381</v>
      </c>
      <c r="G32" s="49" t="s">
        <v>382</v>
      </c>
      <c r="H32" s="49" t="s">
        <v>269</v>
      </c>
      <c r="I32" s="49" t="s">
        <v>295</v>
      </c>
      <c r="J32" s="49" t="s">
        <v>383</v>
      </c>
      <c r="K32" s="49" t="s">
        <v>12</v>
      </c>
      <c r="L32" s="49" t="s">
        <v>14</v>
      </c>
      <c r="M32" s="49" t="s">
        <v>24</v>
      </c>
      <c r="N32" s="49">
        <v>5</v>
      </c>
      <c r="O32" s="49">
        <v>4</v>
      </c>
      <c r="P32" s="49">
        <v>4</v>
      </c>
      <c r="Q32" s="49">
        <v>2.5</v>
      </c>
      <c r="R32" s="49" t="s">
        <v>165</v>
      </c>
      <c r="S32" s="49" t="s">
        <v>162</v>
      </c>
      <c r="T32" s="49" t="s">
        <v>163</v>
      </c>
      <c r="U32" s="49">
        <v>24.5</v>
      </c>
      <c r="V32" s="49">
        <f t="shared" si="0"/>
        <v>2</v>
      </c>
    </row>
    <row r="33" spans="1:22">
      <c r="A33" s="55" t="s">
        <v>29</v>
      </c>
      <c r="B33" s="55">
        <v>16</v>
      </c>
      <c r="C33" s="49" t="s">
        <v>740</v>
      </c>
      <c r="D33" s="49">
        <v>12</v>
      </c>
      <c r="E33" s="49">
        <v>39955</v>
      </c>
      <c r="F33" s="50" t="s">
        <v>384</v>
      </c>
      <c r="G33" s="49" t="s">
        <v>385</v>
      </c>
      <c r="H33" s="49" t="s">
        <v>269</v>
      </c>
      <c r="I33" s="49" t="s">
        <v>386</v>
      </c>
      <c r="J33" s="49" t="s">
        <v>387</v>
      </c>
      <c r="K33" s="49" t="s">
        <v>16</v>
      </c>
      <c r="L33" s="49" t="s">
        <v>21</v>
      </c>
      <c r="M33" s="49" t="s">
        <v>309</v>
      </c>
      <c r="N33" s="49">
        <v>5.75</v>
      </c>
      <c r="O33" s="49">
        <v>4.75</v>
      </c>
      <c r="P33" s="49">
        <v>2.75</v>
      </c>
      <c r="Q33" s="49">
        <v>0.5</v>
      </c>
      <c r="R33" s="49" t="s">
        <v>214</v>
      </c>
      <c r="S33" s="49" t="s">
        <v>186</v>
      </c>
      <c r="T33" s="49" t="s">
        <v>738</v>
      </c>
      <c r="U33" s="49">
        <v>22.25</v>
      </c>
      <c r="V33" s="49" t="str">
        <f t="shared" si="0"/>
        <v/>
      </c>
    </row>
    <row r="34" spans="1:22">
      <c r="A34" s="55" t="s">
        <v>29</v>
      </c>
      <c r="B34" s="55">
        <v>17</v>
      </c>
      <c r="C34" s="49" t="s">
        <v>740</v>
      </c>
      <c r="D34" s="49">
        <v>13</v>
      </c>
      <c r="E34" s="49">
        <v>40117</v>
      </c>
      <c r="F34" s="50" t="s">
        <v>388</v>
      </c>
      <c r="G34" s="49" t="s">
        <v>389</v>
      </c>
      <c r="H34" s="49" t="s">
        <v>270</v>
      </c>
      <c r="I34" s="49" t="s">
        <v>295</v>
      </c>
      <c r="J34" s="49" t="s">
        <v>390</v>
      </c>
      <c r="K34" s="49" t="s">
        <v>28</v>
      </c>
      <c r="L34" s="49" t="s">
        <v>14</v>
      </c>
      <c r="M34" s="49" t="s">
        <v>44</v>
      </c>
      <c r="N34" s="49">
        <v>6</v>
      </c>
      <c r="O34" s="49">
        <v>4</v>
      </c>
      <c r="P34" s="49">
        <v>3</v>
      </c>
      <c r="Q34" s="49">
        <v>1.5</v>
      </c>
      <c r="R34" s="49" t="s">
        <v>181</v>
      </c>
      <c r="S34" s="49" t="s">
        <v>162</v>
      </c>
      <c r="T34" s="49" t="s">
        <v>153</v>
      </c>
      <c r="U34" s="49">
        <v>23.5</v>
      </c>
      <c r="V34" s="49">
        <f t="shared" si="0"/>
        <v>3</v>
      </c>
    </row>
    <row r="35" spans="1:22">
      <c r="A35" s="55" t="s">
        <v>29</v>
      </c>
      <c r="B35" s="55">
        <v>18</v>
      </c>
      <c r="C35" s="49" t="s">
        <v>740</v>
      </c>
      <c r="D35" s="49">
        <v>14</v>
      </c>
      <c r="E35" s="49">
        <v>40183</v>
      </c>
      <c r="F35" s="50" t="s">
        <v>391</v>
      </c>
      <c r="G35" s="49" t="s">
        <v>392</v>
      </c>
      <c r="H35" s="49" t="s">
        <v>270</v>
      </c>
      <c r="I35" s="49" t="s">
        <v>295</v>
      </c>
      <c r="J35" s="49" t="s">
        <v>393</v>
      </c>
      <c r="K35" s="49" t="s">
        <v>38</v>
      </c>
      <c r="L35" s="49" t="s">
        <v>101</v>
      </c>
      <c r="M35" s="49" t="s">
        <v>100</v>
      </c>
      <c r="N35" s="49">
        <v>6.5</v>
      </c>
      <c r="O35" s="49">
        <v>3.75</v>
      </c>
      <c r="P35" s="49">
        <v>1.75</v>
      </c>
      <c r="Q35" s="49">
        <v>1.5</v>
      </c>
      <c r="R35" s="49" t="s">
        <v>215</v>
      </c>
      <c r="S35" s="49" t="s">
        <v>195</v>
      </c>
      <c r="T35" s="49" t="s">
        <v>194</v>
      </c>
      <c r="U35" s="49">
        <v>21.75</v>
      </c>
      <c r="V35" s="49">
        <f t="shared" si="0"/>
        <v>2</v>
      </c>
    </row>
    <row r="36" spans="1:22">
      <c r="A36" s="55" t="s">
        <v>29</v>
      </c>
      <c r="B36" s="55">
        <v>19</v>
      </c>
      <c r="C36" s="49" t="s">
        <v>740</v>
      </c>
      <c r="D36" s="49">
        <v>15</v>
      </c>
      <c r="E36" s="49">
        <v>40210</v>
      </c>
      <c r="F36" s="50" t="s">
        <v>394</v>
      </c>
      <c r="G36" s="49" t="s">
        <v>395</v>
      </c>
      <c r="H36" s="49" t="s">
        <v>269</v>
      </c>
      <c r="I36" s="49" t="s">
        <v>278</v>
      </c>
      <c r="J36" s="49" t="s">
        <v>365</v>
      </c>
      <c r="K36" s="49" t="s">
        <v>116</v>
      </c>
      <c r="L36" s="49" t="s">
        <v>36</v>
      </c>
      <c r="M36" s="49" t="s">
        <v>117</v>
      </c>
      <c r="N36" s="49">
        <v>6</v>
      </c>
      <c r="O36" s="49">
        <v>4.75</v>
      </c>
      <c r="P36" s="49">
        <v>4.5</v>
      </c>
      <c r="Q36" s="49">
        <v>4.5</v>
      </c>
      <c r="R36" s="49" t="s">
        <v>208</v>
      </c>
      <c r="S36" s="49" t="s">
        <v>179</v>
      </c>
      <c r="T36" s="49" t="s">
        <v>209</v>
      </c>
      <c r="U36" s="49">
        <v>30.25</v>
      </c>
      <c r="V36" s="49">
        <f t="shared" si="0"/>
        <v>1</v>
      </c>
    </row>
    <row r="37" spans="1:22">
      <c r="A37" s="55" t="s">
        <v>29</v>
      </c>
      <c r="B37" s="55">
        <v>20</v>
      </c>
      <c r="C37" s="49" t="s">
        <v>741</v>
      </c>
      <c r="D37" s="49">
        <v>9</v>
      </c>
      <c r="E37" s="49">
        <v>40227</v>
      </c>
      <c r="F37" s="50" t="s">
        <v>396</v>
      </c>
      <c r="G37" s="49" t="s">
        <v>397</v>
      </c>
      <c r="H37" s="49" t="s">
        <v>270</v>
      </c>
      <c r="I37" s="49" t="s">
        <v>295</v>
      </c>
      <c r="J37" s="49" t="s">
        <v>398</v>
      </c>
      <c r="K37" s="49" t="s">
        <v>31</v>
      </c>
      <c r="L37" s="49" t="s">
        <v>12</v>
      </c>
      <c r="M37" s="49" t="s">
        <v>24</v>
      </c>
      <c r="N37" s="49">
        <v>7</v>
      </c>
      <c r="O37" s="49">
        <v>6.5</v>
      </c>
      <c r="P37" s="49">
        <v>4.25</v>
      </c>
      <c r="Q37" s="49">
        <v>1.5</v>
      </c>
      <c r="R37" s="49" t="s">
        <v>183</v>
      </c>
      <c r="S37" s="49" t="s">
        <v>165</v>
      </c>
      <c r="T37" s="49" t="s">
        <v>163</v>
      </c>
      <c r="U37" s="49">
        <v>30.5</v>
      </c>
      <c r="V37" s="49">
        <f t="shared" si="0"/>
        <v>2</v>
      </c>
    </row>
    <row r="38" spans="1:22">
      <c r="A38" s="55" t="s">
        <v>29</v>
      </c>
      <c r="B38" s="55">
        <v>21</v>
      </c>
      <c r="C38" s="49" t="s">
        <v>741</v>
      </c>
      <c r="D38" s="49">
        <v>10</v>
      </c>
      <c r="E38" s="49">
        <v>40308</v>
      </c>
      <c r="F38" s="50" t="s">
        <v>399</v>
      </c>
      <c r="G38" s="49" t="s">
        <v>400</v>
      </c>
      <c r="H38" s="49" t="s">
        <v>270</v>
      </c>
      <c r="I38" s="49" t="s">
        <v>295</v>
      </c>
      <c r="J38" s="49" t="s">
        <v>308</v>
      </c>
      <c r="K38" s="49" t="s">
        <v>38</v>
      </c>
      <c r="L38" s="49" t="s">
        <v>101</v>
      </c>
      <c r="M38" s="49" t="s">
        <v>100</v>
      </c>
      <c r="N38" s="49">
        <v>6.75</v>
      </c>
      <c r="O38" s="49">
        <v>4.75</v>
      </c>
      <c r="P38" s="49">
        <v>5.75</v>
      </c>
      <c r="Q38" s="49">
        <v>2.5</v>
      </c>
      <c r="R38" s="49" t="s">
        <v>215</v>
      </c>
      <c r="S38" s="49" t="s">
        <v>195</v>
      </c>
      <c r="T38" s="49" t="s">
        <v>194</v>
      </c>
      <c r="U38" s="49">
        <v>32.25</v>
      </c>
      <c r="V38" s="49">
        <f t="shared" si="0"/>
        <v>1</v>
      </c>
    </row>
    <row r="39" spans="1:22">
      <c r="A39" s="55" t="s">
        <v>29</v>
      </c>
      <c r="B39" s="55">
        <v>22</v>
      </c>
      <c r="C39" s="49" t="s">
        <v>740</v>
      </c>
      <c r="D39" s="49">
        <v>16</v>
      </c>
      <c r="E39" s="49">
        <v>40314</v>
      </c>
      <c r="F39" s="50" t="s">
        <v>401</v>
      </c>
      <c r="G39" s="49" t="s">
        <v>402</v>
      </c>
      <c r="H39" s="49" t="s">
        <v>269</v>
      </c>
      <c r="I39" s="49" t="s">
        <v>283</v>
      </c>
      <c r="J39" s="49" t="s">
        <v>403</v>
      </c>
      <c r="K39" s="49" t="s">
        <v>21</v>
      </c>
      <c r="L39" s="49" t="s">
        <v>14</v>
      </c>
      <c r="M39" s="49" t="s">
        <v>24</v>
      </c>
      <c r="N39" s="49">
        <v>5.75</v>
      </c>
      <c r="O39" s="49">
        <v>2.25</v>
      </c>
      <c r="P39" s="49">
        <v>2.5</v>
      </c>
      <c r="Q39" s="49">
        <v>0.5</v>
      </c>
      <c r="R39" s="49" t="s">
        <v>186</v>
      </c>
      <c r="S39" s="49" t="s">
        <v>162</v>
      </c>
      <c r="T39" s="49" t="s">
        <v>163</v>
      </c>
      <c r="U39" s="49">
        <v>19.25</v>
      </c>
      <c r="V39" s="49" t="str">
        <f t="shared" si="0"/>
        <v/>
      </c>
    </row>
    <row r="40" spans="1:22">
      <c r="A40" s="55" t="s">
        <v>29</v>
      </c>
      <c r="B40" s="55">
        <v>23</v>
      </c>
      <c r="C40" s="49" t="s">
        <v>740</v>
      </c>
      <c r="D40" s="49">
        <v>17</v>
      </c>
      <c r="E40" s="49">
        <v>40341</v>
      </c>
      <c r="F40" s="50" t="s">
        <v>404</v>
      </c>
      <c r="G40" s="49" t="s">
        <v>405</v>
      </c>
      <c r="H40" s="49" t="s">
        <v>269</v>
      </c>
      <c r="I40" s="49" t="s">
        <v>272</v>
      </c>
      <c r="J40" s="49" t="s">
        <v>406</v>
      </c>
      <c r="K40" s="49" t="s">
        <v>21</v>
      </c>
      <c r="L40" s="49" t="s">
        <v>14</v>
      </c>
      <c r="M40" s="49" t="s">
        <v>24</v>
      </c>
      <c r="N40" s="49">
        <v>6.25</v>
      </c>
      <c r="O40" s="49">
        <v>1.75</v>
      </c>
      <c r="P40" s="49">
        <v>3.5</v>
      </c>
      <c r="Q40" s="49">
        <v>2</v>
      </c>
      <c r="R40" s="49" t="s">
        <v>186</v>
      </c>
      <c r="S40" s="49" t="s">
        <v>162</v>
      </c>
      <c r="T40" s="49" t="s">
        <v>163</v>
      </c>
      <c r="U40" s="49">
        <v>23.25</v>
      </c>
      <c r="V40" s="49" t="str">
        <f t="shared" si="0"/>
        <v/>
      </c>
    </row>
    <row r="41" spans="1:22">
      <c r="A41" s="55" t="s">
        <v>29</v>
      </c>
      <c r="B41" s="55">
        <v>24</v>
      </c>
      <c r="C41" s="49" t="s">
        <v>740</v>
      </c>
      <c r="D41" s="49">
        <v>18</v>
      </c>
      <c r="E41" s="49">
        <v>40351</v>
      </c>
      <c r="F41" s="50" t="s">
        <v>407</v>
      </c>
      <c r="G41" s="49" t="s">
        <v>408</v>
      </c>
      <c r="H41" s="49" t="s">
        <v>269</v>
      </c>
      <c r="I41" s="49" t="s">
        <v>272</v>
      </c>
      <c r="J41" s="49" t="s">
        <v>348</v>
      </c>
      <c r="K41" s="49" t="s">
        <v>38</v>
      </c>
      <c r="L41" s="49" t="s">
        <v>14</v>
      </c>
      <c r="M41" s="49" t="s">
        <v>24</v>
      </c>
      <c r="N41" s="49">
        <v>4.5</v>
      </c>
      <c r="O41" s="49">
        <v>3</v>
      </c>
      <c r="P41" s="49">
        <v>2.5</v>
      </c>
      <c r="Q41" s="49">
        <v>0.5</v>
      </c>
      <c r="R41" s="49" t="s">
        <v>215</v>
      </c>
      <c r="S41" s="49" t="s">
        <v>162</v>
      </c>
      <c r="T41" s="49" t="s">
        <v>163</v>
      </c>
      <c r="U41" s="49">
        <v>17.5</v>
      </c>
      <c r="V41" s="49" t="str">
        <f t="shared" si="0"/>
        <v/>
      </c>
    </row>
    <row r="42" spans="1:22">
      <c r="A42" s="55" t="s">
        <v>29</v>
      </c>
      <c r="B42" s="55">
        <v>25</v>
      </c>
      <c r="C42" s="49" t="s">
        <v>741</v>
      </c>
      <c r="D42" s="49">
        <v>11</v>
      </c>
      <c r="E42" s="49">
        <v>40398</v>
      </c>
      <c r="F42" s="50" t="s">
        <v>409</v>
      </c>
      <c r="G42" s="49" t="s">
        <v>410</v>
      </c>
      <c r="H42" s="49" t="s">
        <v>270</v>
      </c>
      <c r="I42" s="49" t="s">
        <v>295</v>
      </c>
      <c r="J42" s="49" t="s">
        <v>411</v>
      </c>
      <c r="K42" s="49" t="s">
        <v>31</v>
      </c>
      <c r="L42" s="49" t="s">
        <v>12</v>
      </c>
      <c r="M42" s="49" t="s">
        <v>123</v>
      </c>
      <c r="N42" s="49">
        <v>8</v>
      </c>
      <c r="O42" s="49">
        <v>6.25</v>
      </c>
      <c r="P42" s="49">
        <v>5.75</v>
      </c>
      <c r="Q42" s="49">
        <v>1.5</v>
      </c>
      <c r="R42" s="49" t="s">
        <v>183</v>
      </c>
      <c r="S42" s="49" t="s">
        <v>165</v>
      </c>
      <c r="T42" s="49" t="s">
        <v>218</v>
      </c>
      <c r="U42" s="49">
        <v>35.25</v>
      </c>
      <c r="V42" s="49">
        <f t="shared" si="0"/>
        <v>1</v>
      </c>
    </row>
    <row r="43" spans="1:22">
      <c r="A43" s="55" t="s">
        <v>29</v>
      </c>
      <c r="B43" s="55">
        <v>26</v>
      </c>
      <c r="C43" s="49" t="s">
        <v>741</v>
      </c>
      <c r="D43" s="49">
        <v>12</v>
      </c>
      <c r="E43" s="49">
        <v>40441</v>
      </c>
      <c r="F43" s="50" t="s">
        <v>412</v>
      </c>
      <c r="G43" s="49" t="s">
        <v>413</v>
      </c>
      <c r="H43" s="49" t="s">
        <v>270</v>
      </c>
      <c r="I43" s="49" t="s">
        <v>364</v>
      </c>
      <c r="J43" s="49" t="s">
        <v>414</v>
      </c>
      <c r="K43" s="49" t="s">
        <v>21</v>
      </c>
      <c r="L43" s="49" t="s">
        <v>36</v>
      </c>
      <c r="M43" s="49" t="s">
        <v>24</v>
      </c>
      <c r="N43" s="49">
        <v>6.5</v>
      </c>
      <c r="O43" s="49">
        <v>4.75</v>
      </c>
      <c r="P43" s="49">
        <v>3</v>
      </c>
      <c r="Q43" s="49">
        <v>2.5</v>
      </c>
      <c r="R43" s="49" t="s">
        <v>186</v>
      </c>
      <c r="S43" s="49" t="s">
        <v>179</v>
      </c>
      <c r="T43" s="49" t="s">
        <v>163</v>
      </c>
      <c r="U43" s="49">
        <v>26.25</v>
      </c>
      <c r="V43" s="49">
        <f t="shared" si="0"/>
        <v>3</v>
      </c>
    </row>
    <row r="44" spans="1:22">
      <c r="A44" s="55" t="s">
        <v>29</v>
      </c>
      <c r="B44" s="55">
        <v>27</v>
      </c>
      <c r="C44" s="49" t="s">
        <v>741</v>
      </c>
      <c r="D44" s="49">
        <v>13</v>
      </c>
      <c r="E44" s="49">
        <v>40543</v>
      </c>
      <c r="F44" s="50" t="s">
        <v>415</v>
      </c>
      <c r="G44" s="49" t="s">
        <v>416</v>
      </c>
      <c r="H44" s="49" t="s">
        <v>270</v>
      </c>
      <c r="I44" s="49" t="s">
        <v>417</v>
      </c>
      <c r="J44" s="49" t="s">
        <v>302</v>
      </c>
      <c r="K44" s="49" t="s">
        <v>21</v>
      </c>
      <c r="L44" s="49" t="s">
        <v>32</v>
      </c>
      <c r="M44" s="49" t="s">
        <v>18</v>
      </c>
      <c r="N44" s="49">
        <v>5.75</v>
      </c>
      <c r="O44" s="49">
        <v>5.75</v>
      </c>
      <c r="P44" s="49">
        <v>4.75</v>
      </c>
      <c r="Q44" s="49">
        <v>1.5</v>
      </c>
      <c r="R44" s="49" t="s">
        <v>186</v>
      </c>
      <c r="S44" s="49" t="s">
        <v>217</v>
      </c>
      <c r="T44" s="49" t="s">
        <v>161</v>
      </c>
      <c r="U44" s="49">
        <v>28.25</v>
      </c>
      <c r="V44" s="49">
        <f t="shared" si="0"/>
        <v>2</v>
      </c>
    </row>
    <row r="45" spans="1:22">
      <c r="A45" s="55" t="s">
        <v>29</v>
      </c>
      <c r="B45" s="55">
        <v>28</v>
      </c>
      <c r="C45" s="49" t="s">
        <v>740</v>
      </c>
      <c r="D45" s="49">
        <v>19</v>
      </c>
      <c r="E45" s="49">
        <v>40602</v>
      </c>
      <c r="F45" s="50" t="s">
        <v>418</v>
      </c>
      <c r="G45" s="49" t="s">
        <v>419</v>
      </c>
      <c r="H45" s="49" t="s">
        <v>270</v>
      </c>
      <c r="I45" s="49" t="s">
        <v>420</v>
      </c>
      <c r="J45" s="49" t="s">
        <v>421</v>
      </c>
      <c r="K45" s="49" t="s">
        <v>48</v>
      </c>
      <c r="L45" s="49" t="s">
        <v>14</v>
      </c>
      <c r="M45" s="49" t="s">
        <v>100</v>
      </c>
      <c r="N45" s="49">
        <v>6</v>
      </c>
      <c r="O45" s="49">
        <v>4.25</v>
      </c>
      <c r="P45" s="49">
        <v>2</v>
      </c>
      <c r="Q45" s="49">
        <v>0.5</v>
      </c>
      <c r="R45" s="49" t="s">
        <v>168</v>
      </c>
      <c r="S45" s="49" t="s">
        <v>162</v>
      </c>
      <c r="T45" s="49" t="s">
        <v>194</v>
      </c>
      <c r="U45" s="49">
        <v>20.75</v>
      </c>
      <c r="V45" s="49" t="str">
        <f t="shared" si="0"/>
        <v/>
      </c>
    </row>
    <row r="46" spans="1:22">
      <c r="A46" s="55" t="s">
        <v>29</v>
      </c>
      <c r="B46" s="55">
        <v>29</v>
      </c>
      <c r="C46" s="49" t="s">
        <v>741</v>
      </c>
      <c r="D46" s="49">
        <v>14</v>
      </c>
      <c r="E46" s="49">
        <v>40629</v>
      </c>
      <c r="F46" s="50" t="s">
        <v>422</v>
      </c>
      <c r="G46" s="49" t="s">
        <v>423</v>
      </c>
      <c r="H46" s="49" t="s">
        <v>270</v>
      </c>
      <c r="I46" s="49" t="s">
        <v>295</v>
      </c>
      <c r="J46" s="49" t="s">
        <v>424</v>
      </c>
      <c r="K46" s="49" t="s">
        <v>21</v>
      </c>
      <c r="L46" s="49" t="s">
        <v>14</v>
      </c>
      <c r="M46" s="49" t="s">
        <v>24</v>
      </c>
      <c r="N46" s="49">
        <v>6.25</v>
      </c>
      <c r="O46" s="49">
        <v>4.5</v>
      </c>
      <c r="P46" s="49">
        <v>3.5</v>
      </c>
      <c r="Q46" s="49">
        <v>1</v>
      </c>
      <c r="R46" s="49" t="s">
        <v>186</v>
      </c>
      <c r="S46" s="49" t="s">
        <v>162</v>
      </c>
      <c r="T46" s="49" t="s">
        <v>163</v>
      </c>
      <c r="U46" s="49">
        <v>25</v>
      </c>
      <c r="V46" s="49">
        <f t="shared" si="0"/>
        <v>2</v>
      </c>
    </row>
    <row r="47" spans="1:22">
      <c r="A47" s="55" t="s">
        <v>37</v>
      </c>
      <c r="B47" s="55">
        <v>1</v>
      </c>
      <c r="C47" s="49" t="s">
        <v>739</v>
      </c>
      <c r="D47" s="49">
        <v>13</v>
      </c>
      <c r="E47" s="49">
        <v>39551</v>
      </c>
      <c r="F47" s="50" t="s">
        <v>425</v>
      </c>
      <c r="G47" s="49" t="s">
        <v>426</v>
      </c>
      <c r="H47" s="49" t="s">
        <v>270</v>
      </c>
      <c r="I47" s="49" t="s">
        <v>295</v>
      </c>
      <c r="J47" s="49" t="s">
        <v>427</v>
      </c>
      <c r="K47" s="49" t="s">
        <v>17</v>
      </c>
      <c r="L47" s="49" t="s">
        <v>32</v>
      </c>
      <c r="M47" s="49" t="s">
        <v>309</v>
      </c>
      <c r="N47" s="49">
        <v>5.5</v>
      </c>
      <c r="O47" s="49">
        <v>6</v>
      </c>
      <c r="P47" s="49">
        <v>4</v>
      </c>
      <c r="Q47" s="49">
        <v>1.5</v>
      </c>
      <c r="R47" s="49" t="s">
        <v>182</v>
      </c>
      <c r="S47" s="49" t="s">
        <v>217</v>
      </c>
      <c r="T47" s="49" t="s">
        <v>738</v>
      </c>
      <c r="U47" s="49">
        <v>26.5</v>
      </c>
      <c r="V47" s="49">
        <f t="shared" si="0"/>
        <v>3</v>
      </c>
    </row>
    <row r="48" spans="1:22">
      <c r="A48" s="55" t="s">
        <v>37</v>
      </c>
      <c r="B48" s="55">
        <v>2</v>
      </c>
      <c r="C48" s="49" t="s">
        <v>739</v>
      </c>
      <c r="D48" s="49">
        <v>14</v>
      </c>
      <c r="E48" s="49">
        <v>39581</v>
      </c>
      <c r="F48" s="50" t="s">
        <v>428</v>
      </c>
      <c r="G48" s="49" t="s">
        <v>429</v>
      </c>
      <c r="H48" s="49" t="s">
        <v>269</v>
      </c>
      <c r="I48" s="49" t="s">
        <v>295</v>
      </c>
      <c r="J48" s="49" t="s">
        <v>430</v>
      </c>
      <c r="K48" s="49" t="s">
        <v>21</v>
      </c>
      <c r="L48" s="49" t="s">
        <v>14</v>
      </c>
      <c r="M48" s="49" t="s">
        <v>109</v>
      </c>
      <c r="N48" s="49">
        <v>4.25</v>
      </c>
      <c r="O48" s="49">
        <v>5</v>
      </c>
      <c r="P48" s="49">
        <v>4.75</v>
      </c>
      <c r="Q48" s="49">
        <v>1.5</v>
      </c>
      <c r="R48" s="49" t="s">
        <v>186</v>
      </c>
      <c r="S48" s="49" t="s">
        <v>162</v>
      </c>
      <c r="T48" s="49" t="s">
        <v>201</v>
      </c>
      <c r="U48" s="49">
        <v>24.5</v>
      </c>
      <c r="V48" s="49">
        <f t="shared" si="0"/>
        <v>2</v>
      </c>
    </row>
    <row r="49" spans="1:22">
      <c r="A49" s="55" t="s">
        <v>37</v>
      </c>
      <c r="B49" s="55">
        <v>3</v>
      </c>
      <c r="C49" s="49" t="s">
        <v>739</v>
      </c>
      <c r="D49" s="49">
        <v>15</v>
      </c>
      <c r="E49" s="49">
        <v>39649</v>
      </c>
      <c r="F49" s="50" t="s">
        <v>431</v>
      </c>
      <c r="G49" s="49" t="s">
        <v>304</v>
      </c>
      <c r="H49" s="49" t="s">
        <v>269</v>
      </c>
      <c r="I49" s="49" t="s">
        <v>295</v>
      </c>
      <c r="J49" s="49" t="s">
        <v>398</v>
      </c>
      <c r="K49" s="49" t="s">
        <v>21</v>
      </c>
      <c r="L49" s="49" t="s">
        <v>13</v>
      </c>
      <c r="M49" s="49" t="s">
        <v>14</v>
      </c>
      <c r="N49" s="49">
        <v>6</v>
      </c>
      <c r="O49" s="49">
        <v>6</v>
      </c>
      <c r="P49" s="49">
        <v>3.5</v>
      </c>
      <c r="Q49" s="49">
        <v>2.5</v>
      </c>
      <c r="R49" s="49" t="s">
        <v>186</v>
      </c>
      <c r="S49" s="49" t="s">
        <v>166</v>
      </c>
      <c r="T49" s="49" t="s">
        <v>162</v>
      </c>
      <c r="U49" s="49">
        <v>27.5</v>
      </c>
      <c r="V49" s="49">
        <f t="shared" si="0"/>
        <v>2</v>
      </c>
    </row>
    <row r="50" spans="1:22">
      <c r="A50" s="55" t="s">
        <v>37</v>
      </c>
      <c r="B50" s="55">
        <v>4</v>
      </c>
      <c r="C50" s="49" t="s">
        <v>739</v>
      </c>
      <c r="D50" s="49">
        <v>16</v>
      </c>
      <c r="E50" s="49">
        <v>39665</v>
      </c>
      <c r="F50" s="50" t="s">
        <v>432</v>
      </c>
      <c r="G50" s="49" t="s">
        <v>357</v>
      </c>
      <c r="H50" s="49" t="s">
        <v>270</v>
      </c>
      <c r="I50" s="49" t="s">
        <v>279</v>
      </c>
      <c r="J50" s="49" t="s">
        <v>433</v>
      </c>
      <c r="K50" s="49" t="s">
        <v>21</v>
      </c>
      <c r="L50" s="49" t="s">
        <v>14</v>
      </c>
      <c r="M50" s="49" t="s">
        <v>123</v>
      </c>
      <c r="N50" s="49">
        <v>6.75</v>
      </c>
      <c r="O50" s="49">
        <v>4</v>
      </c>
      <c r="P50" s="49">
        <v>5</v>
      </c>
      <c r="Q50" s="49">
        <v>1</v>
      </c>
      <c r="R50" s="49" t="s">
        <v>186</v>
      </c>
      <c r="S50" s="49" t="s">
        <v>162</v>
      </c>
      <c r="T50" s="49" t="s">
        <v>218</v>
      </c>
      <c r="U50" s="49">
        <v>28.5</v>
      </c>
      <c r="V50" s="49">
        <f t="shared" si="0"/>
        <v>2</v>
      </c>
    </row>
    <row r="51" spans="1:22">
      <c r="A51" s="55" t="s">
        <v>37</v>
      </c>
      <c r="B51" s="55">
        <v>5</v>
      </c>
      <c r="C51" s="49" t="s">
        <v>739</v>
      </c>
      <c r="D51" s="49">
        <v>17</v>
      </c>
      <c r="E51" s="49">
        <v>39731</v>
      </c>
      <c r="F51" s="50" t="s">
        <v>434</v>
      </c>
      <c r="G51" s="49" t="s">
        <v>311</v>
      </c>
      <c r="H51" s="49" t="s">
        <v>269</v>
      </c>
      <c r="I51" s="49" t="s">
        <v>295</v>
      </c>
      <c r="J51" s="49" t="s">
        <v>435</v>
      </c>
      <c r="K51" s="49" t="s">
        <v>21</v>
      </c>
      <c r="L51" s="49" t="s">
        <v>13</v>
      </c>
      <c r="M51" s="49" t="s">
        <v>24</v>
      </c>
      <c r="N51" s="49">
        <v>5</v>
      </c>
      <c r="O51" s="49">
        <v>8.25</v>
      </c>
      <c r="P51" s="49">
        <v>3.75</v>
      </c>
      <c r="Q51" s="49">
        <v>2.5</v>
      </c>
      <c r="R51" s="49" t="s">
        <v>186</v>
      </c>
      <c r="S51" s="49" t="s">
        <v>166</v>
      </c>
      <c r="T51" s="49" t="s">
        <v>163</v>
      </c>
      <c r="U51" s="49">
        <v>28.25</v>
      </c>
      <c r="V51" s="49">
        <f t="shared" si="0"/>
        <v>2</v>
      </c>
    </row>
    <row r="52" spans="1:22">
      <c r="A52" s="55" t="s">
        <v>754</v>
      </c>
      <c r="B52" s="55">
        <v>6</v>
      </c>
      <c r="C52" s="49" t="s">
        <v>742</v>
      </c>
      <c r="D52" s="49">
        <v>1</v>
      </c>
      <c r="E52" s="49">
        <v>39741</v>
      </c>
      <c r="F52" s="50" t="s">
        <v>436</v>
      </c>
      <c r="G52" s="49" t="s">
        <v>311</v>
      </c>
      <c r="H52" s="49" t="s">
        <v>269</v>
      </c>
      <c r="I52" s="49" t="s">
        <v>437</v>
      </c>
      <c r="J52" s="49" t="s">
        <v>438</v>
      </c>
      <c r="K52" s="49" t="s">
        <v>21</v>
      </c>
      <c r="L52" s="49" t="s">
        <v>14</v>
      </c>
      <c r="M52" s="49" t="s">
        <v>123</v>
      </c>
      <c r="N52" s="49">
        <v>-1</v>
      </c>
      <c r="O52" s="49">
        <v>-1</v>
      </c>
      <c r="P52" s="49">
        <v>-1</v>
      </c>
      <c r="Q52" s="49">
        <v>1.5</v>
      </c>
      <c r="R52" s="49" t="s">
        <v>186</v>
      </c>
      <c r="S52" s="49" t="s">
        <v>162</v>
      </c>
      <c r="T52" s="49" t="s">
        <v>218</v>
      </c>
      <c r="U52" s="49">
        <v>-3.5</v>
      </c>
      <c r="V52" s="49" t="str">
        <f t="shared" si="0"/>
        <v/>
      </c>
    </row>
    <row r="53" spans="1:22">
      <c r="A53" s="55" t="s">
        <v>37</v>
      </c>
      <c r="B53" s="55">
        <v>7</v>
      </c>
      <c r="C53" s="49" t="s">
        <v>739</v>
      </c>
      <c r="D53" s="49">
        <v>18</v>
      </c>
      <c r="E53" s="49">
        <v>39826</v>
      </c>
      <c r="F53" s="50" t="s">
        <v>439</v>
      </c>
      <c r="G53" s="49" t="s">
        <v>440</v>
      </c>
      <c r="H53" s="49" t="s">
        <v>269</v>
      </c>
      <c r="I53" s="49" t="s">
        <v>295</v>
      </c>
      <c r="J53" s="49" t="s">
        <v>441</v>
      </c>
      <c r="K53" s="49" t="s">
        <v>32</v>
      </c>
      <c r="L53" s="49" t="s">
        <v>123</v>
      </c>
      <c r="M53" s="49" t="s">
        <v>100</v>
      </c>
      <c r="N53" s="49">
        <v>5</v>
      </c>
      <c r="O53" s="49">
        <v>4.25</v>
      </c>
      <c r="P53" s="49">
        <v>5</v>
      </c>
      <c r="Q53" s="49">
        <v>0.5</v>
      </c>
      <c r="R53" s="49" t="s">
        <v>217</v>
      </c>
      <c r="S53" s="49" t="s">
        <v>218</v>
      </c>
      <c r="T53" s="49" t="s">
        <v>194</v>
      </c>
      <c r="U53" s="49">
        <v>24.75</v>
      </c>
      <c r="V53" s="49">
        <f t="shared" si="0"/>
        <v>2</v>
      </c>
    </row>
    <row r="54" spans="1:22">
      <c r="A54" s="55" t="s">
        <v>37</v>
      </c>
      <c r="B54" s="55">
        <v>8</v>
      </c>
      <c r="C54" s="49" t="s">
        <v>739</v>
      </c>
      <c r="D54" s="49">
        <v>19</v>
      </c>
      <c r="E54" s="49">
        <v>39852</v>
      </c>
      <c r="F54" s="50" t="s">
        <v>442</v>
      </c>
      <c r="G54" s="49" t="s">
        <v>443</v>
      </c>
      <c r="H54" s="49" t="s">
        <v>269</v>
      </c>
      <c r="I54" s="49" t="s">
        <v>444</v>
      </c>
      <c r="J54" s="49" t="s">
        <v>445</v>
      </c>
      <c r="K54" s="49" t="s">
        <v>36</v>
      </c>
      <c r="L54" s="49" t="s">
        <v>123</v>
      </c>
      <c r="M54" s="49" t="s">
        <v>268</v>
      </c>
      <c r="N54" s="49">
        <v>6</v>
      </c>
      <c r="O54" s="49">
        <v>3.5</v>
      </c>
      <c r="P54" s="49">
        <v>5.75</v>
      </c>
      <c r="Q54" s="49">
        <v>1.5</v>
      </c>
      <c r="R54" s="49" t="s">
        <v>179</v>
      </c>
      <c r="S54" s="49" t="s">
        <v>218</v>
      </c>
      <c r="T54" s="49" t="s">
        <v>292</v>
      </c>
      <c r="U54" s="49">
        <v>28.5</v>
      </c>
      <c r="V54" s="49">
        <f t="shared" si="0"/>
        <v>1</v>
      </c>
    </row>
    <row r="55" spans="1:22">
      <c r="A55" s="55" t="s">
        <v>37</v>
      </c>
      <c r="B55" s="55">
        <v>9</v>
      </c>
      <c r="C55" s="49" t="s">
        <v>739</v>
      </c>
      <c r="D55" s="49">
        <v>20</v>
      </c>
      <c r="E55" s="49">
        <v>39910</v>
      </c>
      <c r="F55" s="50" t="s">
        <v>446</v>
      </c>
      <c r="G55" s="49" t="s">
        <v>447</v>
      </c>
      <c r="H55" s="49" t="s">
        <v>269</v>
      </c>
      <c r="I55" s="49" t="s">
        <v>295</v>
      </c>
      <c r="J55" s="49" t="s">
        <v>448</v>
      </c>
      <c r="K55" s="49" t="s">
        <v>21</v>
      </c>
      <c r="L55" s="49" t="s">
        <v>119</v>
      </c>
      <c r="M55" s="49" t="s">
        <v>117</v>
      </c>
      <c r="N55" s="49">
        <v>5.5</v>
      </c>
      <c r="O55" s="49">
        <v>2</v>
      </c>
      <c r="P55" s="49">
        <v>4.25</v>
      </c>
      <c r="Q55" s="49">
        <v>1</v>
      </c>
      <c r="R55" s="49" t="s">
        <v>186</v>
      </c>
      <c r="S55" s="49" t="s">
        <v>211</v>
      </c>
      <c r="T55" s="49" t="s">
        <v>209</v>
      </c>
      <c r="U55" s="49">
        <v>22.5</v>
      </c>
      <c r="V55" s="49" t="str">
        <f t="shared" si="0"/>
        <v/>
      </c>
    </row>
    <row r="56" spans="1:22">
      <c r="A56" s="55" t="s">
        <v>37</v>
      </c>
      <c r="B56" s="55">
        <v>10</v>
      </c>
      <c r="C56" s="49" t="s">
        <v>739</v>
      </c>
      <c r="D56" s="49">
        <v>21</v>
      </c>
      <c r="E56" s="49">
        <v>39927</v>
      </c>
      <c r="F56" s="50" t="s">
        <v>449</v>
      </c>
      <c r="G56" s="49" t="s">
        <v>450</v>
      </c>
      <c r="H56" s="49" t="s">
        <v>269</v>
      </c>
      <c r="I56" s="49" t="s">
        <v>295</v>
      </c>
      <c r="J56" s="49" t="s">
        <v>451</v>
      </c>
      <c r="K56" s="49" t="s">
        <v>21</v>
      </c>
      <c r="L56" s="49" t="s">
        <v>12</v>
      </c>
      <c r="M56" s="49" t="s">
        <v>14</v>
      </c>
      <c r="N56" s="49">
        <v>6.25</v>
      </c>
      <c r="O56" s="49">
        <v>6.5</v>
      </c>
      <c r="P56" s="49">
        <v>5</v>
      </c>
      <c r="Q56" s="49">
        <v>0.5</v>
      </c>
      <c r="R56" s="49" t="s">
        <v>186</v>
      </c>
      <c r="S56" s="49" t="s">
        <v>165</v>
      </c>
      <c r="T56" s="49" t="s">
        <v>162</v>
      </c>
      <c r="U56" s="49">
        <v>29.5</v>
      </c>
      <c r="V56" s="49">
        <f t="shared" si="0"/>
        <v>1</v>
      </c>
    </row>
    <row r="57" spans="1:22">
      <c r="A57" s="55" t="s">
        <v>37</v>
      </c>
      <c r="B57" s="55">
        <v>11</v>
      </c>
      <c r="C57" s="49" t="s">
        <v>739</v>
      </c>
      <c r="D57" s="49">
        <v>22</v>
      </c>
      <c r="E57" s="49">
        <v>39932</v>
      </c>
      <c r="F57" s="50" t="s">
        <v>452</v>
      </c>
      <c r="G57" s="49" t="s">
        <v>453</v>
      </c>
      <c r="H57" s="49" t="s">
        <v>270</v>
      </c>
      <c r="I57" s="49" t="s">
        <v>295</v>
      </c>
      <c r="J57" s="49" t="s">
        <v>454</v>
      </c>
      <c r="K57" s="49" t="s">
        <v>16</v>
      </c>
      <c r="L57" s="49" t="s">
        <v>21</v>
      </c>
      <c r="M57" s="49" t="s">
        <v>28</v>
      </c>
      <c r="N57" s="49">
        <v>6.75</v>
      </c>
      <c r="O57" s="49">
        <v>5.5</v>
      </c>
      <c r="P57" s="49">
        <v>5</v>
      </c>
      <c r="Q57" s="49">
        <v>1.5</v>
      </c>
      <c r="R57" s="49" t="s">
        <v>214</v>
      </c>
      <c r="S57" s="49" t="s">
        <v>186</v>
      </c>
      <c r="T57" s="49" t="s">
        <v>181</v>
      </c>
      <c r="U57" s="49">
        <v>30.5</v>
      </c>
      <c r="V57" s="49">
        <f t="shared" si="0"/>
        <v>2</v>
      </c>
    </row>
    <row r="58" spans="1:22">
      <c r="A58" s="55" t="s">
        <v>37</v>
      </c>
      <c r="B58" s="55">
        <v>12</v>
      </c>
      <c r="C58" s="49" t="s">
        <v>739</v>
      </c>
      <c r="D58" s="49">
        <v>23</v>
      </c>
      <c r="E58" s="49">
        <v>39940</v>
      </c>
      <c r="F58" s="50" t="s">
        <v>455</v>
      </c>
      <c r="G58" s="49" t="s">
        <v>456</v>
      </c>
      <c r="H58" s="49" t="s">
        <v>269</v>
      </c>
      <c r="I58" s="49" t="s">
        <v>295</v>
      </c>
      <c r="J58" s="49" t="s">
        <v>457</v>
      </c>
      <c r="K58" s="49" t="s">
        <v>21</v>
      </c>
      <c r="L58" s="49" t="s">
        <v>14</v>
      </c>
      <c r="M58" s="49" t="s">
        <v>24</v>
      </c>
      <c r="N58" s="49">
        <v>6.5</v>
      </c>
      <c r="O58" s="49">
        <v>4</v>
      </c>
      <c r="P58" s="49">
        <v>6</v>
      </c>
      <c r="Q58" s="49">
        <v>1.5</v>
      </c>
      <c r="R58" s="49" t="s">
        <v>186</v>
      </c>
      <c r="S58" s="49" t="s">
        <v>162</v>
      </c>
      <c r="T58" s="49" t="s">
        <v>163</v>
      </c>
      <c r="U58" s="49">
        <v>30.5</v>
      </c>
      <c r="V58" s="49">
        <f t="shared" si="0"/>
        <v>1</v>
      </c>
    </row>
    <row r="59" spans="1:22">
      <c r="A59" s="55" t="s">
        <v>37</v>
      </c>
      <c r="B59" s="55">
        <v>13</v>
      </c>
      <c r="C59" s="49" t="s">
        <v>742</v>
      </c>
      <c r="D59" s="49">
        <v>2</v>
      </c>
      <c r="E59" s="49">
        <v>39972</v>
      </c>
      <c r="F59" s="50" t="s">
        <v>458</v>
      </c>
      <c r="G59" s="49" t="s">
        <v>459</v>
      </c>
      <c r="H59" s="49" t="s">
        <v>270</v>
      </c>
      <c r="I59" s="49" t="s">
        <v>295</v>
      </c>
      <c r="J59" s="49" t="s">
        <v>460</v>
      </c>
      <c r="K59" s="49" t="s">
        <v>18</v>
      </c>
      <c r="L59" s="49" t="s">
        <v>23</v>
      </c>
      <c r="M59" s="49" t="s">
        <v>24</v>
      </c>
      <c r="N59" s="49">
        <v>5</v>
      </c>
      <c r="O59" s="49">
        <v>4.25</v>
      </c>
      <c r="P59" s="49">
        <v>0.75</v>
      </c>
      <c r="Q59" s="49">
        <v>0.5</v>
      </c>
      <c r="R59" s="49" t="s">
        <v>161</v>
      </c>
      <c r="S59" s="49" t="s">
        <v>151</v>
      </c>
      <c r="T59" s="49" t="s">
        <v>163</v>
      </c>
      <c r="U59" s="49">
        <v>16.25</v>
      </c>
      <c r="V59" s="49" t="str">
        <f t="shared" si="0"/>
        <v/>
      </c>
    </row>
    <row r="60" spans="1:22">
      <c r="A60" s="55" t="s">
        <v>37</v>
      </c>
      <c r="B60" s="55">
        <v>14</v>
      </c>
      <c r="C60" s="49" t="s">
        <v>739</v>
      </c>
      <c r="D60" s="49">
        <v>24</v>
      </c>
      <c r="E60" s="49">
        <v>40016</v>
      </c>
      <c r="F60" s="50" t="s">
        <v>461</v>
      </c>
      <c r="G60" s="49" t="s">
        <v>462</v>
      </c>
      <c r="H60" s="49" t="s">
        <v>269</v>
      </c>
      <c r="I60" s="49" t="s">
        <v>295</v>
      </c>
      <c r="J60" s="49" t="s">
        <v>463</v>
      </c>
      <c r="K60" s="49" t="s">
        <v>21</v>
      </c>
      <c r="L60" s="49" t="s">
        <v>14</v>
      </c>
      <c r="M60" s="49" t="s">
        <v>123</v>
      </c>
      <c r="N60" s="49">
        <v>4.75</v>
      </c>
      <c r="O60" s="49">
        <v>3</v>
      </c>
      <c r="P60" s="49">
        <v>2.25</v>
      </c>
      <c r="Q60" s="49">
        <v>1.5</v>
      </c>
      <c r="R60" s="49" t="s">
        <v>186</v>
      </c>
      <c r="S60" s="49" t="s">
        <v>162</v>
      </c>
      <c r="T60" s="49" t="s">
        <v>218</v>
      </c>
      <c r="U60" s="49">
        <v>18.5</v>
      </c>
      <c r="V60" s="49" t="str">
        <f t="shared" si="0"/>
        <v/>
      </c>
    </row>
    <row r="61" spans="1:22">
      <c r="A61" s="55" t="s">
        <v>37</v>
      </c>
      <c r="B61" s="55">
        <v>15</v>
      </c>
      <c r="C61" s="49" t="s">
        <v>739</v>
      </c>
      <c r="D61" s="49">
        <v>25</v>
      </c>
      <c r="E61" s="49">
        <v>40053</v>
      </c>
      <c r="F61" s="50" t="s">
        <v>464</v>
      </c>
      <c r="G61" s="49" t="s">
        <v>465</v>
      </c>
      <c r="H61" s="49" t="s">
        <v>269</v>
      </c>
      <c r="I61" s="49" t="s">
        <v>295</v>
      </c>
      <c r="J61" s="49" t="s">
        <v>466</v>
      </c>
      <c r="K61" s="49" t="s">
        <v>31</v>
      </c>
      <c r="L61" s="49" t="s">
        <v>21</v>
      </c>
      <c r="M61" s="49" t="s">
        <v>14</v>
      </c>
      <c r="N61" s="49">
        <v>7.25</v>
      </c>
      <c r="O61" s="49">
        <v>5.5</v>
      </c>
      <c r="P61" s="49">
        <v>6</v>
      </c>
      <c r="Q61" s="49">
        <v>1.5</v>
      </c>
      <c r="R61" s="49" t="s">
        <v>183</v>
      </c>
      <c r="S61" s="49" t="s">
        <v>186</v>
      </c>
      <c r="T61" s="49" t="s">
        <v>162</v>
      </c>
      <c r="U61" s="49">
        <v>33.5</v>
      </c>
      <c r="V61" s="49">
        <f t="shared" si="0"/>
        <v>1</v>
      </c>
    </row>
    <row r="62" spans="1:22">
      <c r="A62" s="55" t="s">
        <v>37</v>
      </c>
      <c r="B62" s="55">
        <v>16</v>
      </c>
      <c r="C62" s="49" t="s">
        <v>742</v>
      </c>
      <c r="D62" s="49">
        <v>3</v>
      </c>
      <c r="E62" s="49">
        <v>40096</v>
      </c>
      <c r="F62" s="50" t="s">
        <v>467</v>
      </c>
      <c r="G62" s="49" t="s">
        <v>468</v>
      </c>
      <c r="H62" s="49" t="s">
        <v>270</v>
      </c>
      <c r="I62" s="49" t="s">
        <v>279</v>
      </c>
      <c r="J62" s="49" t="s">
        <v>469</v>
      </c>
      <c r="K62" s="49" t="s">
        <v>32</v>
      </c>
      <c r="L62" s="49" t="s">
        <v>123</v>
      </c>
      <c r="M62" s="49" t="s">
        <v>117</v>
      </c>
      <c r="N62" s="49">
        <v>5.25</v>
      </c>
      <c r="O62" s="49">
        <v>2.25</v>
      </c>
      <c r="P62" s="49">
        <v>1</v>
      </c>
      <c r="Q62" s="49">
        <v>0.5</v>
      </c>
      <c r="R62" s="49" t="s">
        <v>217</v>
      </c>
      <c r="S62" s="49" t="s">
        <v>218</v>
      </c>
      <c r="T62" s="49" t="s">
        <v>209</v>
      </c>
      <c r="U62" s="49">
        <v>15.25</v>
      </c>
      <c r="V62" s="49" t="str">
        <f t="shared" si="0"/>
        <v/>
      </c>
    </row>
    <row r="63" spans="1:22">
      <c r="A63" s="55" t="s">
        <v>37</v>
      </c>
      <c r="B63" s="55">
        <v>17</v>
      </c>
      <c r="C63" s="49" t="s">
        <v>739</v>
      </c>
      <c r="D63" s="49">
        <v>26</v>
      </c>
      <c r="E63" s="49">
        <v>40116</v>
      </c>
      <c r="F63" s="50" t="s">
        <v>470</v>
      </c>
      <c r="G63" s="49" t="s">
        <v>389</v>
      </c>
      <c r="H63" s="49" t="s">
        <v>270</v>
      </c>
      <c r="I63" s="49" t="s">
        <v>437</v>
      </c>
      <c r="J63" s="49" t="s">
        <v>471</v>
      </c>
      <c r="K63" s="49" t="s">
        <v>21</v>
      </c>
      <c r="L63" s="49" t="s">
        <v>28</v>
      </c>
      <c r="M63" s="49" t="s">
        <v>100</v>
      </c>
      <c r="N63" s="49">
        <v>6.25</v>
      </c>
      <c r="O63" s="49">
        <v>4.75</v>
      </c>
      <c r="P63" s="49">
        <v>4.5</v>
      </c>
      <c r="Q63" s="49">
        <v>1.5</v>
      </c>
      <c r="R63" s="49" t="s">
        <v>186</v>
      </c>
      <c r="S63" s="49" t="s">
        <v>181</v>
      </c>
      <c r="T63" s="49" t="s">
        <v>194</v>
      </c>
      <c r="U63" s="49">
        <v>27.75</v>
      </c>
      <c r="V63" s="49">
        <f t="shared" si="0"/>
        <v>2</v>
      </c>
    </row>
    <row r="64" spans="1:22">
      <c r="A64" s="55" t="s">
        <v>37</v>
      </c>
      <c r="B64" s="55">
        <v>18</v>
      </c>
      <c r="C64" s="49" t="s">
        <v>739</v>
      </c>
      <c r="D64" s="49">
        <v>27</v>
      </c>
      <c r="E64" s="49">
        <v>40184</v>
      </c>
      <c r="F64" s="50" t="s">
        <v>472</v>
      </c>
      <c r="G64" s="49" t="s">
        <v>473</v>
      </c>
      <c r="H64" s="49" t="s">
        <v>269</v>
      </c>
      <c r="I64" s="49" t="s">
        <v>272</v>
      </c>
      <c r="J64" s="49" t="s">
        <v>474</v>
      </c>
      <c r="K64" s="49" t="s">
        <v>16</v>
      </c>
      <c r="L64" s="49" t="s">
        <v>32</v>
      </c>
      <c r="M64" s="49" t="s">
        <v>101</v>
      </c>
      <c r="N64" s="49">
        <v>5.75</v>
      </c>
      <c r="O64" s="49">
        <v>5.25</v>
      </c>
      <c r="P64" s="49">
        <v>5</v>
      </c>
      <c r="Q64" s="49">
        <v>0.5</v>
      </c>
      <c r="R64" s="49" t="s">
        <v>214</v>
      </c>
      <c r="S64" s="49" t="s">
        <v>217</v>
      </c>
      <c r="T64" s="49" t="s">
        <v>195</v>
      </c>
      <c r="U64" s="49">
        <v>27.25</v>
      </c>
      <c r="V64" s="49">
        <f t="shared" si="0"/>
        <v>2</v>
      </c>
    </row>
    <row r="65" spans="1:22">
      <c r="A65" s="55" t="s">
        <v>37</v>
      </c>
      <c r="B65" s="55">
        <v>19</v>
      </c>
      <c r="C65" s="49" t="s">
        <v>742</v>
      </c>
      <c r="D65" s="49">
        <v>4</v>
      </c>
      <c r="E65" s="49">
        <v>40215</v>
      </c>
      <c r="F65" s="50" t="s">
        <v>475</v>
      </c>
      <c r="G65" s="49" t="s">
        <v>476</v>
      </c>
      <c r="H65" s="49" t="s">
        <v>269</v>
      </c>
      <c r="I65" s="49" t="s">
        <v>477</v>
      </c>
      <c r="J65" s="49" t="s">
        <v>478</v>
      </c>
      <c r="K65" s="49" t="s">
        <v>36</v>
      </c>
      <c r="L65" s="49" t="s">
        <v>14</v>
      </c>
      <c r="M65" s="49" t="s">
        <v>117</v>
      </c>
      <c r="N65" s="49">
        <v>5.75</v>
      </c>
      <c r="O65" s="49">
        <v>3</v>
      </c>
      <c r="P65" s="49">
        <v>0.75</v>
      </c>
      <c r="Q65" s="49">
        <v>0.5</v>
      </c>
      <c r="R65" s="49" t="s">
        <v>179</v>
      </c>
      <c r="S65" s="49" t="s">
        <v>162</v>
      </c>
      <c r="T65" s="49" t="s">
        <v>209</v>
      </c>
      <c r="U65" s="49">
        <v>16.5</v>
      </c>
      <c r="V65" s="49" t="str">
        <f t="shared" si="0"/>
        <v/>
      </c>
    </row>
    <row r="66" spans="1:22">
      <c r="A66" s="55" t="s">
        <v>37</v>
      </c>
      <c r="B66" s="55">
        <v>20</v>
      </c>
      <c r="C66" s="49" t="s">
        <v>739</v>
      </c>
      <c r="D66" s="49">
        <v>28</v>
      </c>
      <c r="E66" s="49">
        <v>40219</v>
      </c>
      <c r="F66" s="50" t="s">
        <v>479</v>
      </c>
      <c r="G66" s="49" t="s">
        <v>324</v>
      </c>
      <c r="H66" s="49" t="s">
        <v>270</v>
      </c>
      <c r="I66" s="49" t="s">
        <v>282</v>
      </c>
      <c r="J66" s="49" t="s">
        <v>480</v>
      </c>
      <c r="K66" s="49" t="s">
        <v>17</v>
      </c>
      <c r="L66" s="49" t="s">
        <v>28</v>
      </c>
      <c r="M66" s="49" t="s">
        <v>123</v>
      </c>
      <c r="N66" s="49">
        <v>5.75</v>
      </c>
      <c r="O66" s="49">
        <v>6.5</v>
      </c>
      <c r="P66" s="49">
        <v>4.75</v>
      </c>
      <c r="Q66" s="49">
        <v>1.5</v>
      </c>
      <c r="R66" s="49" t="s">
        <v>182</v>
      </c>
      <c r="S66" s="49" t="s">
        <v>181</v>
      </c>
      <c r="T66" s="49" t="s">
        <v>218</v>
      </c>
      <c r="U66" s="49">
        <v>29</v>
      </c>
      <c r="V66" s="49">
        <f t="shared" ref="V66:V129" si="1">IF(U66&gt;=VLOOKUP(K66,diemchuan,2,0),1,IF(U66&gt;=VLOOKUP(L66,diemchuan,3,0),2,IF(U66&gt;=VLOOKUP(M66,diemchuan,4,0),3,"")))</f>
        <v>2</v>
      </c>
    </row>
    <row r="67" spans="1:22">
      <c r="A67" s="55" t="s">
        <v>37</v>
      </c>
      <c r="B67" s="55">
        <v>21</v>
      </c>
      <c r="C67" s="49" t="s">
        <v>742</v>
      </c>
      <c r="D67" s="49">
        <v>5</v>
      </c>
      <c r="E67" s="49">
        <v>40240</v>
      </c>
      <c r="F67" s="50" t="s">
        <v>481</v>
      </c>
      <c r="G67" s="49" t="s">
        <v>397</v>
      </c>
      <c r="H67" s="49" t="s">
        <v>270</v>
      </c>
      <c r="I67" s="49" t="s">
        <v>295</v>
      </c>
      <c r="J67" s="49" t="s">
        <v>482</v>
      </c>
      <c r="K67" s="49" t="s">
        <v>18</v>
      </c>
      <c r="L67" s="49" t="s">
        <v>24</v>
      </c>
      <c r="M67" s="49" t="s">
        <v>117</v>
      </c>
      <c r="N67" s="49">
        <v>6.5</v>
      </c>
      <c r="O67" s="49">
        <v>6</v>
      </c>
      <c r="P67" s="49">
        <v>1.75</v>
      </c>
      <c r="Q67" s="49">
        <v>1</v>
      </c>
      <c r="R67" s="49" t="s">
        <v>161</v>
      </c>
      <c r="S67" s="49" t="s">
        <v>163</v>
      </c>
      <c r="T67" s="49" t="s">
        <v>209</v>
      </c>
      <c r="U67" s="49">
        <v>23.5</v>
      </c>
      <c r="V67" s="49" t="str">
        <f t="shared" si="1"/>
        <v/>
      </c>
    </row>
    <row r="68" spans="1:22">
      <c r="A68" s="55" t="s">
        <v>37</v>
      </c>
      <c r="B68" s="55">
        <v>22</v>
      </c>
      <c r="C68" s="49" t="s">
        <v>739</v>
      </c>
      <c r="D68" s="49">
        <v>29</v>
      </c>
      <c r="E68" s="49">
        <v>40247</v>
      </c>
      <c r="F68" s="50" t="s">
        <v>483</v>
      </c>
      <c r="G68" s="49" t="s">
        <v>484</v>
      </c>
      <c r="H68" s="49" t="s">
        <v>269</v>
      </c>
      <c r="I68" s="49" t="s">
        <v>295</v>
      </c>
      <c r="J68" s="49" t="s">
        <v>485</v>
      </c>
      <c r="K68" s="49" t="s">
        <v>21</v>
      </c>
      <c r="L68" s="49" t="s">
        <v>14</v>
      </c>
      <c r="M68" s="49" t="s">
        <v>23</v>
      </c>
      <c r="N68" s="49">
        <v>5.75</v>
      </c>
      <c r="O68" s="49">
        <v>4.75</v>
      </c>
      <c r="P68" s="49">
        <v>6</v>
      </c>
      <c r="Q68" s="49">
        <v>1</v>
      </c>
      <c r="R68" s="49" t="s">
        <v>186</v>
      </c>
      <c r="S68" s="49" t="s">
        <v>162</v>
      </c>
      <c r="T68" s="49" t="s">
        <v>151</v>
      </c>
      <c r="U68" s="49">
        <v>29.25</v>
      </c>
      <c r="V68" s="49">
        <f t="shared" si="1"/>
        <v>1</v>
      </c>
    </row>
    <row r="69" spans="1:22">
      <c r="A69" s="55" t="s">
        <v>37</v>
      </c>
      <c r="B69" s="55">
        <v>23</v>
      </c>
      <c r="C69" s="49" t="s">
        <v>742</v>
      </c>
      <c r="D69" s="49">
        <v>6</v>
      </c>
      <c r="E69" s="49">
        <v>40252</v>
      </c>
      <c r="F69" s="50" t="s">
        <v>486</v>
      </c>
      <c r="G69" s="49" t="s">
        <v>487</v>
      </c>
      <c r="H69" s="49" t="s">
        <v>269</v>
      </c>
      <c r="I69" s="49" t="s">
        <v>279</v>
      </c>
      <c r="J69" s="49" t="s">
        <v>488</v>
      </c>
      <c r="K69" s="49" t="s">
        <v>28</v>
      </c>
      <c r="L69" s="49" t="s">
        <v>123</v>
      </c>
      <c r="M69" s="49" t="s">
        <v>100</v>
      </c>
      <c r="N69" s="49">
        <v>4.5</v>
      </c>
      <c r="O69" s="49">
        <v>6.25</v>
      </c>
      <c r="P69" s="49">
        <v>3.75</v>
      </c>
      <c r="Q69" s="49">
        <v>1.5</v>
      </c>
      <c r="R69" s="49" t="s">
        <v>181</v>
      </c>
      <c r="S69" s="49" t="s">
        <v>218</v>
      </c>
      <c r="T69" s="49" t="s">
        <v>194</v>
      </c>
      <c r="U69" s="49">
        <v>24.25</v>
      </c>
      <c r="V69" s="49">
        <f t="shared" si="1"/>
        <v>1</v>
      </c>
    </row>
    <row r="70" spans="1:22">
      <c r="A70" s="55" t="s">
        <v>37</v>
      </c>
      <c r="B70" s="55">
        <v>24</v>
      </c>
      <c r="C70" s="49" t="s">
        <v>739</v>
      </c>
      <c r="D70" s="49">
        <v>30</v>
      </c>
      <c r="E70" s="49">
        <v>40279</v>
      </c>
      <c r="F70" s="50" t="s">
        <v>489</v>
      </c>
      <c r="G70" s="49" t="s">
        <v>490</v>
      </c>
      <c r="H70" s="49" t="s">
        <v>270</v>
      </c>
      <c r="I70" s="49" t="s">
        <v>295</v>
      </c>
      <c r="J70" s="49" t="s">
        <v>491</v>
      </c>
      <c r="K70" s="49" t="s">
        <v>21</v>
      </c>
      <c r="L70" s="49" t="s">
        <v>28</v>
      </c>
      <c r="M70" s="49" t="s">
        <v>123</v>
      </c>
      <c r="N70" s="49">
        <v>5.75</v>
      </c>
      <c r="O70" s="49">
        <v>4.25</v>
      </c>
      <c r="P70" s="49">
        <v>4.5</v>
      </c>
      <c r="Q70" s="49">
        <v>1.5</v>
      </c>
      <c r="R70" s="49" t="s">
        <v>186</v>
      </c>
      <c r="S70" s="49" t="s">
        <v>181</v>
      </c>
      <c r="T70" s="49" t="s">
        <v>218</v>
      </c>
      <c r="U70" s="49">
        <v>26.25</v>
      </c>
      <c r="V70" s="49">
        <f t="shared" si="1"/>
        <v>2</v>
      </c>
    </row>
    <row r="71" spans="1:22">
      <c r="A71" s="55" t="s">
        <v>37</v>
      </c>
      <c r="B71" s="55">
        <v>25</v>
      </c>
      <c r="C71" s="49" t="s">
        <v>739</v>
      </c>
      <c r="D71" s="49">
        <v>31</v>
      </c>
      <c r="E71" s="49">
        <v>40356</v>
      </c>
      <c r="F71" s="50" t="s">
        <v>432</v>
      </c>
      <c r="G71" s="49" t="s">
        <v>493</v>
      </c>
      <c r="H71" s="49" t="s">
        <v>270</v>
      </c>
      <c r="I71" s="49" t="s">
        <v>279</v>
      </c>
      <c r="J71" s="49" t="s">
        <v>433</v>
      </c>
      <c r="K71" s="49" t="s">
        <v>21</v>
      </c>
      <c r="L71" s="49" t="s">
        <v>14</v>
      </c>
      <c r="M71" s="49" t="s">
        <v>123</v>
      </c>
      <c r="N71" s="49">
        <v>6.5</v>
      </c>
      <c r="O71" s="49">
        <v>7.25</v>
      </c>
      <c r="P71" s="49">
        <v>5.5</v>
      </c>
      <c r="Q71" s="49">
        <v>1.5</v>
      </c>
      <c r="R71" s="49" t="s">
        <v>186</v>
      </c>
      <c r="S71" s="49" t="s">
        <v>162</v>
      </c>
      <c r="T71" s="49" t="s">
        <v>218</v>
      </c>
      <c r="U71" s="49">
        <v>32.75</v>
      </c>
      <c r="V71" s="49">
        <f t="shared" si="1"/>
        <v>1</v>
      </c>
    </row>
    <row r="72" spans="1:22">
      <c r="A72" s="55" t="s">
        <v>37</v>
      </c>
      <c r="B72" s="55">
        <v>26</v>
      </c>
      <c r="C72" s="49" t="s">
        <v>739</v>
      </c>
      <c r="D72" s="49">
        <v>32</v>
      </c>
      <c r="E72" s="49">
        <v>40357</v>
      </c>
      <c r="F72" s="50" t="s">
        <v>494</v>
      </c>
      <c r="G72" s="49" t="s">
        <v>493</v>
      </c>
      <c r="H72" s="49" t="s">
        <v>270</v>
      </c>
      <c r="I72" s="49" t="s">
        <v>295</v>
      </c>
      <c r="J72" s="49" t="s">
        <v>358</v>
      </c>
      <c r="K72" s="49" t="s">
        <v>21</v>
      </c>
      <c r="L72" s="49" t="s">
        <v>14</v>
      </c>
      <c r="M72" s="49" t="s">
        <v>23</v>
      </c>
      <c r="N72" s="49">
        <v>6.75</v>
      </c>
      <c r="O72" s="49">
        <v>4</v>
      </c>
      <c r="P72" s="49">
        <v>4</v>
      </c>
      <c r="Q72" s="49">
        <v>0.5</v>
      </c>
      <c r="R72" s="49" t="s">
        <v>186</v>
      </c>
      <c r="S72" s="49" t="s">
        <v>162</v>
      </c>
      <c r="T72" s="49" t="s">
        <v>151</v>
      </c>
      <c r="U72" s="49">
        <v>26</v>
      </c>
      <c r="V72" s="49">
        <f t="shared" si="1"/>
        <v>2</v>
      </c>
    </row>
    <row r="73" spans="1:22">
      <c r="A73" s="55" t="s">
        <v>37</v>
      </c>
      <c r="B73" s="55">
        <v>27</v>
      </c>
      <c r="C73" s="49" t="s">
        <v>742</v>
      </c>
      <c r="D73" s="49">
        <v>7</v>
      </c>
      <c r="E73" s="49">
        <v>40410</v>
      </c>
      <c r="F73" s="50" t="s">
        <v>495</v>
      </c>
      <c r="G73" s="49" t="s">
        <v>496</v>
      </c>
      <c r="H73" s="49" t="s">
        <v>270</v>
      </c>
      <c r="I73" s="49" t="s">
        <v>295</v>
      </c>
      <c r="J73" s="49" t="s">
        <v>497</v>
      </c>
      <c r="K73" s="49" t="s">
        <v>28</v>
      </c>
      <c r="L73" s="49" t="s">
        <v>18</v>
      </c>
      <c r="M73" s="49" t="s">
        <v>268</v>
      </c>
      <c r="N73" s="49">
        <v>6</v>
      </c>
      <c r="O73" s="49">
        <v>3.5</v>
      </c>
      <c r="P73" s="49">
        <v>3.25</v>
      </c>
      <c r="Q73" s="49">
        <v>0.5</v>
      </c>
      <c r="R73" s="49" t="s">
        <v>181</v>
      </c>
      <c r="S73" s="49" t="s">
        <v>161</v>
      </c>
      <c r="T73" s="49" t="s">
        <v>292</v>
      </c>
      <c r="U73" s="49">
        <v>22.5</v>
      </c>
      <c r="V73" s="49" t="str">
        <f t="shared" si="1"/>
        <v/>
      </c>
    </row>
    <row r="74" spans="1:22">
      <c r="A74" s="55" t="s">
        <v>37</v>
      </c>
      <c r="B74" s="55">
        <v>28</v>
      </c>
      <c r="C74" s="49" t="s">
        <v>742</v>
      </c>
      <c r="D74" s="49">
        <v>8</v>
      </c>
      <c r="E74" s="49">
        <v>40619</v>
      </c>
      <c r="F74" s="50" t="s">
        <v>498</v>
      </c>
      <c r="G74" s="49" t="s">
        <v>419</v>
      </c>
      <c r="H74" s="49" t="s">
        <v>270</v>
      </c>
      <c r="I74" s="49" t="s">
        <v>295</v>
      </c>
      <c r="J74" s="49" t="s">
        <v>478</v>
      </c>
      <c r="K74" s="49" t="s">
        <v>21</v>
      </c>
      <c r="L74" s="49" t="s">
        <v>18</v>
      </c>
      <c r="M74" s="49" t="s">
        <v>24</v>
      </c>
      <c r="N74" s="49">
        <v>6.25</v>
      </c>
      <c r="O74" s="49">
        <v>4.75</v>
      </c>
      <c r="P74" s="49">
        <v>3.75</v>
      </c>
      <c r="Q74" s="49">
        <v>0.5</v>
      </c>
      <c r="R74" s="49" t="s">
        <v>186</v>
      </c>
      <c r="S74" s="49" t="s">
        <v>161</v>
      </c>
      <c r="T74" s="49" t="s">
        <v>163</v>
      </c>
      <c r="U74" s="49">
        <v>25.25</v>
      </c>
      <c r="V74" s="49">
        <f t="shared" si="1"/>
        <v>2</v>
      </c>
    </row>
    <row r="75" spans="1:22">
      <c r="A75" s="55" t="s">
        <v>37</v>
      </c>
      <c r="B75" s="55">
        <v>29</v>
      </c>
      <c r="C75" s="49" t="s">
        <v>742</v>
      </c>
      <c r="D75" s="49">
        <v>9</v>
      </c>
      <c r="E75" s="49">
        <v>40632</v>
      </c>
      <c r="F75" s="50" t="s">
        <v>499</v>
      </c>
      <c r="G75" s="49" t="s">
        <v>500</v>
      </c>
      <c r="H75" s="49" t="s">
        <v>270</v>
      </c>
      <c r="I75" s="49" t="s">
        <v>295</v>
      </c>
      <c r="J75" s="49" t="s">
        <v>501</v>
      </c>
      <c r="K75" s="49" t="s">
        <v>28</v>
      </c>
      <c r="L75" s="49" t="s">
        <v>23</v>
      </c>
      <c r="M75" s="49" t="s">
        <v>268</v>
      </c>
      <c r="N75" s="49">
        <v>5.25</v>
      </c>
      <c r="O75" s="49">
        <v>3.5</v>
      </c>
      <c r="P75" s="49">
        <v>3</v>
      </c>
      <c r="Q75" s="49">
        <v>2</v>
      </c>
      <c r="R75" s="49" t="s">
        <v>181</v>
      </c>
      <c r="S75" s="49" t="s">
        <v>151</v>
      </c>
      <c r="T75" s="49" t="s">
        <v>292</v>
      </c>
      <c r="U75" s="49">
        <v>22</v>
      </c>
      <c r="V75" s="49">
        <f t="shared" si="1"/>
        <v>2</v>
      </c>
    </row>
    <row r="76" spans="1:22">
      <c r="A76" s="55" t="s">
        <v>39</v>
      </c>
      <c r="B76" s="55">
        <v>1</v>
      </c>
      <c r="C76" s="49" t="s">
        <v>740</v>
      </c>
      <c r="D76" s="49">
        <v>20</v>
      </c>
      <c r="E76" s="49">
        <v>39427</v>
      </c>
      <c r="F76" s="50" t="s">
        <v>502</v>
      </c>
      <c r="G76" s="49" t="s">
        <v>294</v>
      </c>
      <c r="H76" s="49" t="s">
        <v>270</v>
      </c>
      <c r="I76" s="49" t="s">
        <v>295</v>
      </c>
      <c r="J76" s="49" t="s">
        <v>448</v>
      </c>
      <c r="K76" s="49" t="s">
        <v>28</v>
      </c>
      <c r="L76" s="49" t="s">
        <v>14</v>
      </c>
      <c r="M76" s="49" t="s">
        <v>44</v>
      </c>
      <c r="N76" s="49">
        <v>5.25</v>
      </c>
      <c r="O76" s="49">
        <v>3.25</v>
      </c>
      <c r="P76" s="49">
        <v>1.75</v>
      </c>
      <c r="Q76" s="49">
        <v>0.5</v>
      </c>
      <c r="R76" s="49" t="s">
        <v>181</v>
      </c>
      <c r="S76" s="49" t="s">
        <v>162</v>
      </c>
      <c r="T76" s="49" t="s">
        <v>153</v>
      </c>
      <c r="U76" s="49">
        <v>17.75</v>
      </c>
      <c r="V76" s="49" t="str">
        <f t="shared" si="1"/>
        <v/>
      </c>
    </row>
    <row r="77" spans="1:22">
      <c r="A77" s="55" t="s">
        <v>39</v>
      </c>
      <c r="B77" s="55">
        <v>2</v>
      </c>
      <c r="C77" s="49" t="s">
        <v>740</v>
      </c>
      <c r="D77" s="49">
        <v>21</v>
      </c>
      <c r="E77" s="49">
        <v>39456</v>
      </c>
      <c r="F77" s="50" t="s">
        <v>503</v>
      </c>
      <c r="G77" s="49" t="s">
        <v>226</v>
      </c>
      <c r="H77" s="49" t="s">
        <v>270</v>
      </c>
      <c r="I77" s="49" t="s">
        <v>295</v>
      </c>
      <c r="J77" s="49" t="s">
        <v>504</v>
      </c>
      <c r="K77" s="49" t="s">
        <v>69</v>
      </c>
      <c r="L77" s="49" t="s">
        <v>34</v>
      </c>
      <c r="M77" s="49" t="s">
        <v>44</v>
      </c>
      <c r="N77" s="49">
        <v>5.25</v>
      </c>
      <c r="O77" s="49">
        <v>4</v>
      </c>
      <c r="P77" s="49">
        <v>1.25</v>
      </c>
      <c r="Q77" s="49">
        <v>1.5</v>
      </c>
      <c r="R77" s="49" t="s">
        <v>135</v>
      </c>
      <c r="S77" s="49" t="s">
        <v>134</v>
      </c>
      <c r="T77" s="49" t="s">
        <v>153</v>
      </c>
      <c r="U77" s="49">
        <v>18.5</v>
      </c>
      <c r="V77" s="49" t="str">
        <f t="shared" si="1"/>
        <v/>
      </c>
    </row>
    <row r="78" spans="1:22">
      <c r="A78" s="55" t="s">
        <v>39</v>
      </c>
      <c r="B78" s="55">
        <v>3</v>
      </c>
      <c r="C78" s="49" t="s">
        <v>740</v>
      </c>
      <c r="D78" s="49">
        <v>22</v>
      </c>
      <c r="E78" s="49">
        <v>39501</v>
      </c>
      <c r="F78" s="50" t="s">
        <v>505</v>
      </c>
      <c r="G78" s="49" t="s">
        <v>506</v>
      </c>
      <c r="H78" s="49" t="s">
        <v>269</v>
      </c>
      <c r="I78" s="49" t="s">
        <v>295</v>
      </c>
      <c r="J78" s="49" t="s">
        <v>454</v>
      </c>
      <c r="K78" s="49" t="s">
        <v>36</v>
      </c>
      <c r="L78" s="49" t="s">
        <v>14</v>
      </c>
      <c r="M78" s="49" t="s">
        <v>51</v>
      </c>
      <c r="N78" s="49">
        <v>6.75</v>
      </c>
      <c r="O78" s="49">
        <v>3.75</v>
      </c>
      <c r="P78" s="49">
        <v>2</v>
      </c>
      <c r="Q78" s="49">
        <v>0.5</v>
      </c>
      <c r="R78" s="49" t="s">
        <v>179</v>
      </c>
      <c r="S78" s="49" t="s">
        <v>162</v>
      </c>
      <c r="T78" s="49" t="s">
        <v>170</v>
      </c>
      <c r="U78" s="49">
        <v>21.75</v>
      </c>
      <c r="V78" s="49" t="str">
        <f t="shared" si="1"/>
        <v/>
      </c>
    </row>
    <row r="79" spans="1:22">
      <c r="A79" s="55" t="s">
        <v>39</v>
      </c>
      <c r="B79" s="55">
        <v>4</v>
      </c>
      <c r="C79" s="49" t="s">
        <v>741</v>
      </c>
      <c r="D79" s="49">
        <v>15</v>
      </c>
      <c r="E79" s="49">
        <v>39537</v>
      </c>
      <c r="F79" s="50" t="s">
        <v>507</v>
      </c>
      <c r="G79" s="49" t="s">
        <v>508</v>
      </c>
      <c r="H79" s="49" t="s">
        <v>269</v>
      </c>
      <c r="I79" s="49" t="s">
        <v>295</v>
      </c>
      <c r="J79" s="49" t="s">
        <v>509</v>
      </c>
      <c r="K79" s="49" t="s">
        <v>17</v>
      </c>
      <c r="L79" s="49" t="s">
        <v>21</v>
      </c>
      <c r="M79" s="49" t="s">
        <v>28</v>
      </c>
      <c r="N79" s="49">
        <v>6.5</v>
      </c>
      <c r="O79" s="49">
        <v>7.25</v>
      </c>
      <c r="P79" s="49">
        <v>6.5</v>
      </c>
      <c r="Q79" s="49">
        <v>1.5</v>
      </c>
      <c r="R79" s="49" t="s">
        <v>182</v>
      </c>
      <c r="S79" s="49" t="s">
        <v>186</v>
      </c>
      <c r="T79" s="49" t="s">
        <v>181</v>
      </c>
      <c r="U79" s="49">
        <v>34.75</v>
      </c>
      <c r="V79" s="49">
        <f t="shared" si="1"/>
        <v>1</v>
      </c>
    </row>
    <row r="80" spans="1:22">
      <c r="A80" s="55" t="s">
        <v>39</v>
      </c>
      <c r="B80" s="55">
        <v>5</v>
      </c>
      <c r="C80" s="49" t="s">
        <v>740</v>
      </c>
      <c r="D80" s="49">
        <v>23</v>
      </c>
      <c r="E80" s="49">
        <v>39671</v>
      </c>
      <c r="F80" s="50" t="s">
        <v>510</v>
      </c>
      <c r="G80" s="49" t="s">
        <v>363</v>
      </c>
      <c r="H80" s="49" t="s">
        <v>270</v>
      </c>
      <c r="I80" s="49" t="s">
        <v>295</v>
      </c>
      <c r="J80" s="49" t="s">
        <v>511</v>
      </c>
      <c r="K80" s="49" t="s">
        <v>13</v>
      </c>
      <c r="L80" s="49" t="s">
        <v>18</v>
      </c>
      <c r="M80" s="49" t="s">
        <v>24</v>
      </c>
      <c r="N80" s="49">
        <v>4.5</v>
      </c>
      <c r="O80" s="49">
        <v>2.5</v>
      </c>
      <c r="P80" s="49">
        <v>2</v>
      </c>
      <c r="Q80" s="49">
        <v>1.5</v>
      </c>
      <c r="R80" s="49" t="s">
        <v>166</v>
      </c>
      <c r="S80" s="49" t="s">
        <v>161</v>
      </c>
      <c r="T80" s="49" t="s">
        <v>163</v>
      </c>
      <c r="U80" s="49">
        <v>17</v>
      </c>
      <c r="V80" s="49" t="str">
        <f t="shared" si="1"/>
        <v/>
      </c>
    </row>
    <row r="81" spans="1:22">
      <c r="A81" s="55" t="s">
        <v>39</v>
      </c>
      <c r="B81" s="55">
        <v>6</v>
      </c>
      <c r="C81" s="49" t="s">
        <v>741</v>
      </c>
      <c r="D81" s="49">
        <v>16</v>
      </c>
      <c r="E81" s="49">
        <v>39746</v>
      </c>
      <c r="F81" s="50" t="s">
        <v>483</v>
      </c>
      <c r="G81" s="49" t="s">
        <v>311</v>
      </c>
      <c r="H81" s="49" t="s">
        <v>269</v>
      </c>
      <c r="I81" s="49" t="s">
        <v>295</v>
      </c>
      <c r="J81" s="49" t="s">
        <v>512</v>
      </c>
      <c r="K81" s="49" t="s">
        <v>20</v>
      </c>
      <c r="L81" s="49" t="s">
        <v>21</v>
      </c>
      <c r="M81" s="49" t="s">
        <v>14</v>
      </c>
      <c r="N81" s="49">
        <v>6.5</v>
      </c>
      <c r="O81" s="49">
        <v>7.75</v>
      </c>
      <c r="P81" s="49">
        <v>4.5</v>
      </c>
      <c r="Q81" s="49">
        <v>2.5</v>
      </c>
      <c r="R81" s="49" t="s">
        <v>184</v>
      </c>
      <c r="S81" s="49" t="s">
        <v>186</v>
      </c>
      <c r="T81" s="49" t="s">
        <v>162</v>
      </c>
      <c r="U81" s="49">
        <v>32.25</v>
      </c>
      <c r="V81" s="49">
        <f t="shared" si="1"/>
        <v>2</v>
      </c>
    </row>
    <row r="82" spans="1:22">
      <c r="A82" s="55" t="s">
        <v>39</v>
      </c>
      <c r="B82" s="55">
        <v>7</v>
      </c>
      <c r="C82" s="49" t="s">
        <v>741</v>
      </c>
      <c r="D82" s="49">
        <v>17</v>
      </c>
      <c r="E82" s="49">
        <v>39889</v>
      </c>
      <c r="F82" s="50" t="s">
        <v>513</v>
      </c>
      <c r="G82" s="49" t="s">
        <v>514</v>
      </c>
      <c r="H82" s="49" t="s">
        <v>270</v>
      </c>
      <c r="I82" s="49" t="s">
        <v>281</v>
      </c>
      <c r="J82" s="49" t="s">
        <v>515</v>
      </c>
      <c r="K82" s="49" t="s">
        <v>12</v>
      </c>
      <c r="L82" s="49" t="s">
        <v>84</v>
      </c>
      <c r="M82" s="49" t="s">
        <v>24</v>
      </c>
      <c r="N82" s="49">
        <v>6.5</v>
      </c>
      <c r="O82" s="49">
        <v>5.75</v>
      </c>
      <c r="P82" s="49">
        <v>3.75</v>
      </c>
      <c r="Q82" s="49">
        <v>1.5</v>
      </c>
      <c r="R82" s="49" t="s">
        <v>165</v>
      </c>
      <c r="S82" s="49" t="s">
        <v>169</v>
      </c>
      <c r="T82" s="49" t="s">
        <v>163</v>
      </c>
      <c r="U82" s="49">
        <v>27.75</v>
      </c>
      <c r="V82" s="49">
        <f t="shared" si="1"/>
        <v>1</v>
      </c>
    </row>
    <row r="83" spans="1:22">
      <c r="A83" s="55" t="s">
        <v>39</v>
      </c>
      <c r="B83" s="55">
        <v>8</v>
      </c>
      <c r="C83" s="49" t="s">
        <v>741</v>
      </c>
      <c r="D83" s="49">
        <v>18</v>
      </c>
      <c r="E83" s="49">
        <v>39944</v>
      </c>
      <c r="F83" s="50" t="s">
        <v>516</v>
      </c>
      <c r="G83" s="49" t="s">
        <v>385</v>
      </c>
      <c r="H83" s="49" t="s">
        <v>269</v>
      </c>
      <c r="I83" s="49" t="s">
        <v>295</v>
      </c>
      <c r="J83" s="49" t="s">
        <v>517</v>
      </c>
      <c r="K83" s="49" t="s">
        <v>16</v>
      </c>
      <c r="L83" s="49" t="s">
        <v>32</v>
      </c>
      <c r="M83" s="49" t="s">
        <v>38</v>
      </c>
      <c r="N83" s="49">
        <v>5.5</v>
      </c>
      <c r="O83" s="49">
        <v>5</v>
      </c>
      <c r="P83" s="49">
        <v>4.5</v>
      </c>
      <c r="Q83" s="49">
        <v>1</v>
      </c>
      <c r="R83" s="49" t="s">
        <v>214</v>
      </c>
      <c r="S83" s="49" t="s">
        <v>217</v>
      </c>
      <c r="T83" s="49" t="s">
        <v>215</v>
      </c>
      <c r="U83" s="49">
        <v>26</v>
      </c>
      <c r="V83" s="49">
        <f t="shared" si="1"/>
        <v>3</v>
      </c>
    </row>
    <row r="84" spans="1:22">
      <c r="A84" s="55" t="s">
        <v>39</v>
      </c>
      <c r="B84" s="55">
        <v>9</v>
      </c>
      <c r="C84" s="49" t="s">
        <v>740</v>
      </c>
      <c r="D84" s="49">
        <v>24</v>
      </c>
      <c r="E84" s="49">
        <v>39962</v>
      </c>
      <c r="F84" s="50" t="s">
        <v>518</v>
      </c>
      <c r="G84" s="49" t="s">
        <v>519</v>
      </c>
      <c r="H84" s="49" t="s">
        <v>270</v>
      </c>
      <c r="I84" s="49" t="s">
        <v>295</v>
      </c>
      <c r="J84" s="49" t="s">
        <v>520</v>
      </c>
      <c r="K84" s="49" t="s">
        <v>19</v>
      </c>
      <c r="L84" s="49" t="s">
        <v>14</v>
      </c>
      <c r="M84" s="49" t="s">
        <v>24</v>
      </c>
      <c r="N84" s="49">
        <v>6</v>
      </c>
      <c r="O84" s="49">
        <v>3</v>
      </c>
      <c r="P84" s="49">
        <v>2.25</v>
      </c>
      <c r="Q84" s="49">
        <v>1.5</v>
      </c>
      <c r="R84" s="49" t="s">
        <v>164</v>
      </c>
      <c r="S84" s="49" t="s">
        <v>162</v>
      </c>
      <c r="T84" s="49" t="s">
        <v>163</v>
      </c>
      <c r="U84" s="49">
        <v>21</v>
      </c>
      <c r="V84" s="49" t="str">
        <f t="shared" si="1"/>
        <v/>
      </c>
    </row>
    <row r="85" spans="1:22">
      <c r="A85" s="55" t="s">
        <v>39</v>
      </c>
      <c r="B85" s="55">
        <v>10</v>
      </c>
      <c r="C85" s="49" t="s">
        <v>740</v>
      </c>
      <c r="D85" s="49">
        <v>25</v>
      </c>
      <c r="E85" s="49">
        <v>39975</v>
      </c>
      <c r="F85" s="50" t="s">
        <v>521</v>
      </c>
      <c r="G85" s="49" t="s">
        <v>522</v>
      </c>
      <c r="H85" s="49" t="s">
        <v>269</v>
      </c>
      <c r="I85" s="49" t="s">
        <v>417</v>
      </c>
      <c r="J85" s="49" t="s">
        <v>523</v>
      </c>
      <c r="K85" s="49" t="s">
        <v>48</v>
      </c>
      <c r="L85" s="49" t="s">
        <v>16</v>
      </c>
      <c r="M85" s="49" t="s">
        <v>19</v>
      </c>
      <c r="N85" s="49">
        <v>6.25</v>
      </c>
      <c r="O85" s="49">
        <v>5.25</v>
      </c>
      <c r="P85" s="49">
        <v>5.25</v>
      </c>
      <c r="Q85" s="49">
        <v>1</v>
      </c>
      <c r="R85" s="49" t="s">
        <v>168</v>
      </c>
      <c r="S85" s="49" t="s">
        <v>214</v>
      </c>
      <c r="T85" s="49" t="s">
        <v>164</v>
      </c>
      <c r="U85" s="49">
        <v>29.25</v>
      </c>
      <c r="V85" s="49">
        <f t="shared" si="1"/>
        <v>1</v>
      </c>
    </row>
    <row r="86" spans="1:22">
      <c r="A86" s="55" t="s">
        <v>39</v>
      </c>
      <c r="B86" s="55">
        <v>11</v>
      </c>
      <c r="C86" s="49" t="s">
        <v>741</v>
      </c>
      <c r="D86" s="49">
        <v>19</v>
      </c>
      <c r="E86" s="49">
        <v>40023</v>
      </c>
      <c r="F86" s="50" t="s">
        <v>524</v>
      </c>
      <c r="G86" s="49" t="s">
        <v>525</v>
      </c>
      <c r="H86" s="49" t="s">
        <v>270</v>
      </c>
      <c r="I86" s="49" t="s">
        <v>295</v>
      </c>
      <c r="J86" s="49" t="s">
        <v>526</v>
      </c>
      <c r="K86" s="49" t="s">
        <v>13</v>
      </c>
      <c r="L86" s="49" t="s">
        <v>14</v>
      </c>
      <c r="M86" s="49" t="s">
        <v>24</v>
      </c>
      <c r="N86" s="49">
        <v>6.5</v>
      </c>
      <c r="O86" s="49">
        <v>2.25</v>
      </c>
      <c r="P86" s="49">
        <v>5.5</v>
      </c>
      <c r="Q86" s="49">
        <v>1.5</v>
      </c>
      <c r="R86" s="49" t="s">
        <v>166</v>
      </c>
      <c r="S86" s="49" t="s">
        <v>162</v>
      </c>
      <c r="T86" s="49" t="s">
        <v>163</v>
      </c>
      <c r="U86" s="49">
        <v>27.75</v>
      </c>
      <c r="V86" s="49">
        <f t="shared" si="1"/>
        <v>1</v>
      </c>
    </row>
    <row r="87" spans="1:22">
      <c r="A87" s="55" t="s">
        <v>39</v>
      </c>
      <c r="B87" s="55">
        <v>12</v>
      </c>
      <c r="C87" s="49" t="s">
        <v>741</v>
      </c>
      <c r="D87" s="49">
        <v>20</v>
      </c>
      <c r="E87" s="49">
        <v>40046</v>
      </c>
      <c r="F87" s="50" t="s">
        <v>527</v>
      </c>
      <c r="G87" s="49" t="s">
        <v>528</v>
      </c>
      <c r="H87" s="49" t="s">
        <v>270</v>
      </c>
      <c r="I87" s="49" t="s">
        <v>295</v>
      </c>
      <c r="J87" s="49" t="s">
        <v>529</v>
      </c>
      <c r="K87" s="49" t="s">
        <v>13</v>
      </c>
      <c r="L87" s="49" t="s">
        <v>14</v>
      </c>
      <c r="M87" s="49" t="s">
        <v>24</v>
      </c>
      <c r="N87" s="49">
        <v>5.75</v>
      </c>
      <c r="O87" s="49">
        <v>4.25</v>
      </c>
      <c r="P87" s="49">
        <v>3.5</v>
      </c>
      <c r="Q87" s="49">
        <v>1.5</v>
      </c>
      <c r="R87" s="49" t="s">
        <v>166</v>
      </c>
      <c r="S87" s="49" t="s">
        <v>162</v>
      </c>
      <c r="T87" s="49" t="s">
        <v>163</v>
      </c>
      <c r="U87" s="49">
        <v>24.25</v>
      </c>
      <c r="V87" s="49">
        <f t="shared" si="1"/>
        <v>2</v>
      </c>
    </row>
    <row r="88" spans="1:22">
      <c r="A88" s="55" t="s">
        <v>39</v>
      </c>
      <c r="B88" s="55">
        <v>13</v>
      </c>
      <c r="C88" s="49" t="s">
        <v>740</v>
      </c>
      <c r="D88" s="49">
        <v>26</v>
      </c>
      <c r="E88" s="49">
        <v>40160</v>
      </c>
      <c r="F88" s="50" t="s">
        <v>530</v>
      </c>
      <c r="G88" s="49" t="s">
        <v>321</v>
      </c>
      <c r="H88" s="49" t="s">
        <v>270</v>
      </c>
      <c r="I88" s="49" t="s">
        <v>274</v>
      </c>
      <c r="J88" s="49" t="s">
        <v>531</v>
      </c>
      <c r="K88" s="49" t="s">
        <v>14</v>
      </c>
      <c r="L88" s="49" t="s">
        <v>23</v>
      </c>
      <c r="M88" s="49" t="s">
        <v>44</v>
      </c>
      <c r="N88" s="49">
        <v>6.75</v>
      </c>
      <c r="O88" s="49">
        <v>3.75</v>
      </c>
      <c r="P88" s="49">
        <v>2.5</v>
      </c>
      <c r="Q88" s="49">
        <v>0.5</v>
      </c>
      <c r="R88" s="49" t="s">
        <v>162</v>
      </c>
      <c r="S88" s="49" t="s">
        <v>151</v>
      </c>
      <c r="T88" s="49" t="s">
        <v>153</v>
      </c>
      <c r="U88" s="49">
        <v>22.75</v>
      </c>
      <c r="V88" s="49">
        <f t="shared" si="1"/>
        <v>2</v>
      </c>
    </row>
    <row r="89" spans="1:22">
      <c r="A89" s="55" t="s">
        <v>39</v>
      </c>
      <c r="B89" s="55">
        <v>14</v>
      </c>
      <c r="C89" s="49" t="s">
        <v>741</v>
      </c>
      <c r="D89" s="49">
        <v>21</v>
      </c>
      <c r="E89" s="49">
        <v>40229</v>
      </c>
      <c r="F89" s="50" t="s">
        <v>532</v>
      </c>
      <c r="G89" s="49" t="s">
        <v>397</v>
      </c>
      <c r="H89" s="49" t="s">
        <v>270</v>
      </c>
      <c r="I89" s="49" t="s">
        <v>283</v>
      </c>
      <c r="J89" s="49" t="s">
        <v>533</v>
      </c>
      <c r="K89" s="49" t="s">
        <v>13</v>
      </c>
      <c r="L89" s="49" t="s">
        <v>14</v>
      </c>
      <c r="M89" s="49" t="s">
        <v>24</v>
      </c>
      <c r="N89" s="49">
        <v>7</v>
      </c>
      <c r="O89" s="49">
        <v>5.5</v>
      </c>
      <c r="P89" s="49">
        <v>5</v>
      </c>
      <c r="Q89" s="49">
        <v>1.5</v>
      </c>
      <c r="R89" s="49" t="s">
        <v>166</v>
      </c>
      <c r="S89" s="49" t="s">
        <v>162</v>
      </c>
      <c r="T89" s="49" t="s">
        <v>163</v>
      </c>
      <c r="U89" s="49">
        <v>31</v>
      </c>
      <c r="V89" s="49">
        <f t="shared" si="1"/>
        <v>1</v>
      </c>
    </row>
    <row r="90" spans="1:22">
      <c r="A90" s="55" t="s">
        <v>39</v>
      </c>
      <c r="B90" s="55">
        <v>15</v>
      </c>
      <c r="C90" s="49" t="s">
        <v>741</v>
      </c>
      <c r="D90" s="49">
        <v>22</v>
      </c>
      <c r="E90" s="49">
        <v>40242</v>
      </c>
      <c r="F90" s="50" t="s">
        <v>534</v>
      </c>
      <c r="G90" s="49" t="s">
        <v>535</v>
      </c>
      <c r="H90" s="49" t="s">
        <v>269</v>
      </c>
      <c r="I90" s="49" t="s">
        <v>295</v>
      </c>
      <c r="J90" s="49" t="s">
        <v>536</v>
      </c>
      <c r="K90" s="49" t="s">
        <v>21</v>
      </c>
      <c r="L90" s="49" t="s">
        <v>19</v>
      </c>
      <c r="M90" s="49" t="s">
        <v>14</v>
      </c>
      <c r="N90" s="49">
        <v>4</v>
      </c>
      <c r="O90" s="49">
        <v>6.25</v>
      </c>
      <c r="P90" s="49">
        <v>3.5</v>
      </c>
      <c r="Q90" s="49">
        <v>1</v>
      </c>
      <c r="R90" s="49" t="s">
        <v>186</v>
      </c>
      <c r="S90" s="49" t="s">
        <v>164</v>
      </c>
      <c r="T90" s="49" t="s">
        <v>162</v>
      </c>
      <c r="U90" s="49">
        <v>22.25</v>
      </c>
      <c r="V90" s="49" t="str">
        <f t="shared" si="1"/>
        <v/>
      </c>
    </row>
    <row r="91" spans="1:22">
      <c r="A91" s="55" t="s">
        <v>39</v>
      </c>
      <c r="B91" s="55">
        <v>16</v>
      </c>
      <c r="C91" s="49" t="s">
        <v>741</v>
      </c>
      <c r="D91" s="49">
        <v>23</v>
      </c>
      <c r="E91" s="49">
        <v>40246</v>
      </c>
      <c r="F91" s="50" t="s">
        <v>537</v>
      </c>
      <c r="G91" s="49" t="s">
        <v>484</v>
      </c>
      <c r="H91" s="49" t="s">
        <v>269</v>
      </c>
      <c r="I91" s="49" t="s">
        <v>295</v>
      </c>
      <c r="J91" s="49" t="s">
        <v>538</v>
      </c>
      <c r="K91" s="49" t="s">
        <v>16</v>
      </c>
      <c r="L91" s="49" t="s">
        <v>36</v>
      </c>
      <c r="M91" s="49" t="s">
        <v>18</v>
      </c>
      <c r="N91" s="49">
        <v>6.5</v>
      </c>
      <c r="O91" s="49">
        <v>5.5</v>
      </c>
      <c r="P91" s="49">
        <v>4.25</v>
      </c>
      <c r="Q91" s="49">
        <v>2</v>
      </c>
      <c r="R91" s="49" t="s">
        <v>214</v>
      </c>
      <c r="S91" s="49" t="s">
        <v>179</v>
      </c>
      <c r="T91" s="49" t="s">
        <v>161</v>
      </c>
      <c r="U91" s="49">
        <v>29</v>
      </c>
      <c r="V91" s="49">
        <f t="shared" si="1"/>
        <v>2</v>
      </c>
    </row>
    <row r="92" spans="1:22">
      <c r="A92" s="55" t="s">
        <v>39</v>
      </c>
      <c r="B92" s="55">
        <v>17</v>
      </c>
      <c r="C92" s="49" t="s">
        <v>740</v>
      </c>
      <c r="D92" s="49">
        <v>27</v>
      </c>
      <c r="E92" s="49">
        <v>40277</v>
      </c>
      <c r="F92" s="50" t="s">
        <v>539</v>
      </c>
      <c r="G92" s="49" t="s">
        <v>490</v>
      </c>
      <c r="H92" s="49" t="s">
        <v>270</v>
      </c>
      <c r="I92" s="49" t="s">
        <v>295</v>
      </c>
      <c r="J92" s="49" t="s">
        <v>540</v>
      </c>
      <c r="K92" s="49" t="s">
        <v>42</v>
      </c>
      <c r="L92" s="49" t="s">
        <v>268</v>
      </c>
      <c r="M92" s="49" t="s">
        <v>23</v>
      </c>
      <c r="N92" s="49">
        <v>6</v>
      </c>
      <c r="O92" s="49">
        <v>3.25</v>
      </c>
      <c r="P92" s="49">
        <v>3</v>
      </c>
      <c r="Q92" s="49">
        <v>0.5</v>
      </c>
      <c r="R92" s="49" t="s">
        <v>152</v>
      </c>
      <c r="S92" s="49" t="s">
        <v>292</v>
      </c>
      <c r="T92" s="49" t="s">
        <v>151</v>
      </c>
      <c r="U92" s="49">
        <v>21.75</v>
      </c>
      <c r="V92" s="49">
        <f t="shared" si="1"/>
        <v>1</v>
      </c>
    </row>
    <row r="93" spans="1:22">
      <c r="A93" s="55" t="s">
        <v>39</v>
      </c>
      <c r="B93" s="55">
        <v>18</v>
      </c>
      <c r="C93" s="49" t="s">
        <v>740</v>
      </c>
      <c r="D93" s="49">
        <v>28</v>
      </c>
      <c r="E93" s="49">
        <v>40302</v>
      </c>
      <c r="F93" s="50" t="s">
        <v>541</v>
      </c>
      <c r="G93" s="49" t="s">
        <v>542</v>
      </c>
      <c r="H93" s="49" t="s">
        <v>270</v>
      </c>
      <c r="I93" s="49" t="s">
        <v>277</v>
      </c>
      <c r="J93" s="49" t="s">
        <v>543</v>
      </c>
      <c r="K93" s="49" t="s">
        <v>14</v>
      </c>
      <c r="L93" s="49" t="s">
        <v>23</v>
      </c>
      <c r="M93" s="49" t="s">
        <v>44</v>
      </c>
      <c r="N93" s="49">
        <v>6</v>
      </c>
      <c r="O93" s="49">
        <v>4.5</v>
      </c>
      <c r="P93" s="49">
        <v>2.5</v>
      </c>
      <c r="Q93" s="49">
        <v>1</v>
      </c>
      <c r="R93" s="49" t="s">
        <v>162</v>
      </c>
      <c r="S93" s="49" t="s">
        <v>151</v>
      </c>
      <c r="T93" s="49" t="s">
        <v>153</v>
      </c>
      <c r="U93" s="49">
        <v>22.5</v>
      </c>
      <c r="V93" s="49">
        <f t="shared" si="1"/>
        <v>2</v>
      </c>
    </row>
    <row r="94" spans="1:22">
      <c r="A94" s="55" t="s">
        <v>39</v>
      </c>
      <c r="B94" s="55">
        <v>19</v>
      </c>
      <c r="C94" s="49" t="s">
        <v>741</v>
      </c>
      <c r="D94" s="49">
        <v>24</v>
      </c>
      <c r="E94" s="49">
        <v>40313</v>
      </c>
      <c r="F94" s="50" t="s">
        <v>544</v>
      </c>
      <c r="G94" s="49" t="s">
        <v>402</v>
      </c>
      <c r="H94" s="49" t="s">
        <v>269</v>
      </c>
      <c r="I94" s="49" t="s">
        <v>295</v>
      </c>
      <c r="J94" s="49" t="s">
        <v>545</v>
      </c>
      <c r="K94" s="49" t="s">
        <v>16</v>
      </c>
      <c r="L94" s="49" t="s">
        <v>38</v>
      </c>
      <c r="M94" s="49" t="s">
        <v>101</v>
      </c>
      <c r="N94" s="49">
        <v>6.75</v>
      </c>
      <c r="O94" s="49">
        <v>7.5</v>
      </c>
      <c r="P94" s="49">
        <v>4.75</v>
      </c>
      <c r="Q94" s="49">
        <v>1.5</v>
      </c>
      <c r="R94" s="49" t="s">
        <v>214</v>
      </c>
      <c r="S94" s="49" t="s">
        <v>215</v>
      </c>
      <c r="T94" s="49" t="s">
        <v>195</v>
      </c>
      <c r="U94" s="49">
        <v>32</v>
      </c>
      <c r="V94" s="49">
        <f t="shared" si="1"/>
        <v>2</v>
      </c>
    </row>
    <row r="95" spans="1:22">
      <c r="A95" s="55" t="s">
        <v>39</v>
      </c>
      <c r="B95" s="55">
        <v>20</v>
      </c>
      <c r="C95" s="49" t="s">
        <v>741</v>
      </c>
      <c r="D95" s="49">
        <v>25</v>
      </c>
      <c r="E95" s="49">
        <v>40317</v>
      </c>
      <c r="F95" s="50" t="s">
        <v>546</v>
      </c>
      <c r="G95" s="49" t="s">
        <v>547</v>
      </c>
      <c r="H95" s="49" t="s">
        <v>270</v>
      </c>
      <c r="I95" s="49" t="s">
        <v>295</v>
      </c>
      <c r="J95" s="49" t="s">
        <v>548</v>
      </c>
      <c r="K95" s="49" t="s">
        <v>16</v>
      </c>
      <c r="L95" s="49" t="s">
        <v>12</v>
      </c>
      <c r="M95" s="49" t="s">
        <v>24</v>
      </c>
      <c r="N95" s="49">
        <v>6.25</v>
      </c>
      <c r="O95" s="49">
        <v>4.75</v>
      </c>
      <c r="P95" s="49">
        <v>6</v>
      </c>
      <c r="Q95" s="49">
        <v>1</v>
      </c>
      <c r="R95" s="49" t="s">
        <v>214</v>
      </c>
      <c r="S95" s="49" t="s">
        <v>165</v>
      </c>
      <c r="T95" s="49" t="s">
        <v>163</v>
      </c>
      <c r="U95" s="49">
        <v>30.25</v>
      </c>
      <c r="V95" s="49">
        <f t="shared" si="1"/>
        <v>2</v>
      </c>
    </row>
    <row r="96" spans="1:22">
      <c r="A96" s="55" t="s">
        <v>39</v>
      </c>
      <c r="B96" s="55">
        <v>21</v>
      </c>
      <c r="C96" s="49" t="s">
        <v>741</v>
      </c>
      <c r="D96" s="49">
        <v>26</v>
      </c>
      <c r="E96" s="49">
        <v>40416</v>
      </c>
      <c r="F96" s="50" t="s">
        <v>549</v>
      </c>
      <c r="G96" s="49" t="s">
        <v>550</v>
      </c>
      <c r="H96" s="49" t="s">
        <v>269</v>
      </c>
      <c r="I96" s="49" t="s">
        <v>295</v>
      </c>
      <c r="J96" s="49" t="s">
        <v>551</v>
      </c>
      <c r="K96" s="49" t="s">
        <v>31</v>
      </c>
      <c r="L96" s="49" t="s">
        <v>78</v>
      </c>
      <c r="M96" s="49" t="s">
        <v>82</v>
      </c>
      <c r="N96" s="49">
        <v>5.5</v>
      </c>
      <c r="O96" s="49">
        <v>2.25</v>
      </c>
      <c r="P96" s="49">
        <v>5</v>
      </c>
      <c r="Q96" s="49">
        <v>2.5</v>
      </c>
      <c r="R96" s="49" t="s">
        <v>183</v>
      </c>
      <c r="S96" s="49" t="s">
        <v>154</v>
      </c>
      <c r="T96" s="49" t="s">
        <v>158</v>
      </c>
      <c r="U96" s="49">
        <v>25.75</v>
      </c>
      <c r="V96" s="49">
        <f t="shared" si="1"/>
        <v>2</v>
      </c>
    </row>
    <row r="97" spans="1:22">
      <c r="A97" s="55" t="s">
        <v>39</v>
      </c>
      <c r="B97" s="55">
        <v>22</v>
      </c>
      <c r="C97" s="49" t="s">
        <v>740</v>
      </c>
      <c r="D97" s="49">
        <v>29</v>
      </c>
      <c r="E97" s="49">
        <v>40508</v>
      </c>
      <c r="F97" s="50" t="s">
        <v>346</v>
      </c>
      <c r="G97" s="49" t="s">
        <v>330</v>
      </c>
      <c r="H97" s="49" t="s">
        <v>269</v>
      </c>
      <c r="I97" s="49" t="s">
        <v>552</v>
      </c>
      <c r="J97" s="49" t="s">
        <v>553</v>
      </c>
      <c r="K97" s="49" t="s">
        <v>32</v>
      </c>
      <c r="L97" s="49" t="s">
        <v>123</v>
      </c>
      <c r="M97" s="49" t="s">
        <v>24</v>
      </c>
      <c r="N97" s="49">
        <v>6.25</v>
      </c>
      <c r="O97" s="49">
        <v>4</v>
      </c>
      <c r="P97" s="49">
        <v>2.75</v>
      </c>
      <c r="Q97" s="49">
        <v>1.5</v>
      </c>
      <c r="R97" s="49" t="s">
        <v>217</v>
      </c>
      <c r="S97" s="49" t="s">
        <v>218</v>
      </c>
      <c r="T97" s="49" t="s">
        <v>163</v>
      </c>
      <c r="U97" s="49">
        <v>23.5</v>
      </c>
      <c r="V97" s="49">
        <f t="shared" si="1"/>
        <v>2</v>
      </c>
    </row>
    <row r="98" spans="1:22">
      <c r="A98" s="55" t="s">
        <v>39</v>
      </c>
      <c r="B98" s="55">
        <v>23</v>
      </c>
      <c r="C98" s="49" t="s">
        <v>741</v>
      </c>
      <c r="D98" s="49">
        <v>27</v>
      </c>
      <c r="E98" s="49">
        <v>40562</v>
      </c>
      <c r="F98" s="50" t="s">
        <v>554</v>
      </c>
      <c r="G98" s="49" t="s">
        <v>225</v>
      </c>
      <c r="H98" s="49" t="s">
        <v>269</v>
      </c>
      <c r="I98" s="49" t="s">
        <v>295</v>
      </c>
      <c r="J98" s="49" t="s">
        <v>555</v>
      </c>
      <c r="K98" s="49" t="s">
        <v>13</v>
      </c>
      <c r="L98" s="49" t="s">
        <v>18</v>
      </c>
      <c r="M98" s="49" t="s">
        <v>24</v>
      </c>
      <c r="N98" s="49">
        <v>4.75</v>
      </c>
      <c r="O98" s="49">
        <v>3.5</v>
      </c>
      <c r="P98" s="49">
        <v>4</v>
      </c>
      <c r="Q98" s="49">
        <v>2</v>
      </c>
      <c r="R98" s="49" t="s">
        <v>166</v>
      </c>
      <c r="S98" s="49" t="s">
        <v>161</v>
      </c>
      <c r="T98" s="49" t="s">
        <v>163</v>
      </c>
      <c r="U98" s="49">
        <v>23</v>
      </c>
      <c r="V98" s="49" t="str">
        <f t="shared" si="1"/>
        <v/>
      </c>
    </row>
    <row r="99" spans="1:22">
      <c r="A99" s="55" t="s">
        <v>39</v>
      </c>
      <c r="B99" s="55">
        <v>24</v>
      </c>
      <c r="C99" s="49" t="s">
        <v>741</v>
      </c>
      <c r="D99" s="49">
        <v>28</v>
      </c>
      <c r="E99" s="49">
        <v>40614</v>
      </c>
      <c r="F99" s="50" t="s">
        <v>479</v>
      </c>
      <c r="G99" s="49" t="s">
        <v>419</v>
      </c>
      <c r="H99" s="49" t="s">
        <v>270</v>
      </c>
      <c r="I99" s="49" t="s">
        <v>289</v>
      </c>
      <c r="J99" s="49" t="s">
        <v>556</v>
      </c>
      <c r="K99" s="49" t="s">
        <v>13</v>
      </c>
      <c r="L99" s="49" t="s">
        <v>14</v>
      </c>
      <c r="M99" s="49" t="s">
        <v>24</v>
      </c>
      <c r="N99" s="49">
        <v>5</v>
      </c>
      <c r="O99" s="49">
        <v>4</v>
      </c>
      <c r="P99" s="49">
        <v>3</v>
      </c>
      <c r="Q99" s="49">
        <v>0.5</v>
      </c>
      <c r="R99" s="49" t="s">
        <v>166</v>
      </c>
      <c r="S99" s="49" t="s">
        <v>162</v>
      </c>
      <c r="T99" s="49" t="s">
        <v>163</v>
      </c>
      <c r="U99" s="49">
        <v>20.5</v>
      </c>
      <c r="V99" s="49" t="str">
        <f t="shared" si="1"/>
        <v/>
      </c>
    </row>
    <row r="100" spans="1:22">
      <c r="A100" s="55" t="s">
        <v>39</v>
      </c>
      <c r="B100" s="55">
        <v>25</v>
      </c>
      <c r="C100" s="49" t="s">
        <v>740</v>
      </c>
      <c r="D100" s="49">
        <v>30</v>
      </c>
      <c r="E100" s="49">
        <v>40623</v>
      </c>
      <c r="F100" s="50" t="s">
        <v>557</v>
      </c>
      <c r="G100" s="49" t="s">
        <v>419</v>
      </c>
      <c r="H100" s="49" t="s">
        <v>270</v>
      </c>
      <c r="I100" s="49" t="s">
        <v>295</v>
      </c>
      <c r="J100" s="49" t="s">
        <v>558</v>
      </c>
      <c r="K100" s="49" t="s">
        <v>12</v>
      </c>
      <c r="L100" s="49" t="s">
        <v>14</v>
      </c>
      <c r="M100" s="49" t="s">
        <v>24</v>
      </c>
      <c r="N100" s="49">
        <v>6.75</v>
      </c>
      <c r="O100" s="49">
        <v>3.75</v>
      </c>
      <c r="P100" s="49">
        <v>2</v>
      </c>
      <c r="Q100" s="49">
        <v>1</v>
      </c>
      <c r="R100" s="49" t="s">
        <v>165</v>
      </c>
      <c r="S100" s="49" t="s">
        <v>162</v>
      </c>
      <c r="T100" s="49" t="s">
        <v>163</v>
      </c>
      <c r="U100" s="49">
        <v>22.25</v>
      </c>
      <c r="V100" s="49" t="str">
        <f t="shared" si="1"/>
        <v/>
      </c>
    </row>
    <row r="101" spans="1:22">
      <c r="A101" s="55" t="s">
        <v>39</v>
      </c>
      <c r="B101" s="55">
        <v>26</v>
      </c>
      <c r="C101" s="49" t="s">
        <v>741</v>
      </c>
      <c r="D101" s="49">
        <v>29</v>
      </c>
      <c r="E101" s="49">
        <v>40631</v>
      </c>
      <c r="F101" s="50" t="s">
        <v>559</v>
      </c>
      <c r="G101" s="49" t="s">
        <v>500</v>
      </c>
      <c r="H101" s="49" t="s">
        <v>270</v>
      </c>
      <c r="I101" s="49" t="s">
        <v>295</v>
      </c>
      <c r="J101" s="49" t="s">
        <v>560</v>
      </c>
      <c r="K101" s="49" t="s">
        <v>36</v>
      </c>
      <c r="L101" s="49" t="s">
        <v>18</v>
      </c>
      <c r="M101" s="49" t="s">
        <v>51</v>
      </c>
      <c r="N101" s="49">
        <v>5.5</v>
      </c>
      <c r="O101" s="49">
        <v>2.75</v>
      </c>
      <c r="P101" s="49">
        <v>2.75</v>
      </c>
      <c r="Q101" s="49">
        <v>1</v>
      </c>
      <c r="R101" s="49" t="s">
        <v>179</v>
      </c>
      <c r="S101" s="49" t="s">
        <v>161</v>
      </c>
      <c r="T101" s="49" t="s">
        <v>170</v>
      </c>
      <c r="U101" s="49">
        <v>20.25</v>
      </c>
      <c r="V101" s="49" t="str">
        <f t="shared" si="1"/>
        <v/>
      </c>
    </row>
    <row r="102" spans="1:22">
      <c r="A102" s="55" t="s">
        <v>41</v>
      </c>
      <c r="B102" s="55">
        <v>1</v>
      </c>
      <c r="C102" s="49" t="s">
        <v>742</v>
      </c>
      <c r="D102" s="49">
        <v>10</v>
      </c>
      <c r="E102" s="49">
        <v>39512</v>
      </c>
      <c r="F102" s="50" t="s">
        <v>505</v>
      </c>
      <c r="G102" s="49" t="s">
        <v>561</v>
      </c>
      <c r="H102" s="49" t="s">
        <v>269</v>
      </c>
      <c r="I102" s="49" t="s">
        <v>295</v>
      </c>
      <c r="J102" s="49" t="s">
        <v>562</v>
      </c>
      <c r="K102" s="49" t="s">
        <v>118</v>
      </c>
      <c r="L102" s="49" t="s">
        <v>36</v>
      </c>
      <c r="M102" s="49" t="s">
        <v>14</v>
      </c>
      <c r="N102" s="49">
        <v>6.25</v>
      </c>
      <c r="O102" s="49">
        <v>4</v>
      </c>
      <c r="P102" s="49">
        <v>2</v>
      </c>
      <c r="Q102" s="49">
        <v>0.5</v>
      </c>
      <c r="R102" s="49" t="s">
        <v>210</v>
      </c>
      <c r="S102" s="49" t="s">
        <v>179</v>
      </c>
      <c r="T102" s="49" t="s">
        <v>162</v>
      </c>
      <c r="U102" s="49">
        <v>21</v>
      </c>
      <c r="V102" s="49" t="str">
        <f t="shared" si="1"/>
        <v/>
      </c>
    </row>
    <row r="103" spans="1:22">
      <c r="A103" s="55" t="s">
        <v>41</v>
      </c>
      <c r="B103" s="55">
        <v>2</v>
      </c>
      <c r="C103" s="49" t="s">
        <v>743</v>
      </c>
      <c r="D103" s="49">
        <v>1</v>
      </c>
      <c r="E103" s="49">
        <v>39520</v>
      </c>
      <c r="F103" s="50" t="s">
        <v>563</v>
      </c>
      <c r="G103" s="49" t="s">
        <v>564</v>
      </c>
      <c r="H103" s="49" t="s">
        <v>270</v>
      </c>
      <c r="I103" s="49" t="s">
        <v>295</v>
      </c>
      <c r="J103" s="49" t="s">
        <v>565</v>
      </c>
      <c r="K103" s="49" t="s">
        <v>31</v>
      </c>
      <c r="L103" s="49" t="s">
        <v>21</v>
      </c>
      <c r="M103" s="49" t="s">
        <v>14</v>
      </c>
      <c r="N103" s="49">
        <v>6.25</v>
      </c>
      <c r="O103" s="49">
        <v>5.5</v>
      </c>
      <c r="P103" s="49">
        <v>5.5</v>
      </c>
      <c r="Q103" s="49">
        <v>1.5</v>
      </c>
      <c r="R103" s="49" t="s">
        <v>183</v>
      </c>
      <c r="S103" s="49" t="s">
        <v>186</v>
      </c>
      <c r="T103" s="49" t="s">
        <v>162</v>
      </c>
      <c r="U103" s="49">
        <v>30.5</v>
      </c>
      <c r="V103" s="49">
        <f t="shared" si="1"/>
        <v>2</v>
      </c>
    </row>
    <row r="104" spans="1:22">
      <c r="A104" s="55" t="s">
        <v>41</v>
      </c>
      <c r="B104" s="55">
        <v>3</v>
      </c>
      <c r="C104" s="49" t="s">
        <v>742</v>
      </c>
      <c r="D104" s="49">
        <v>11</v>
      </c>
      <c r="E104" s="49">
        <v>39586</v>
      </c>
      <c r="F104" s="50" t="s">
        <v>566</v>
      </c>
      <c r="G104" s="49" t="s">
        <v>350</v>
      </c>
      <c r="H104" s="49" t="s">
        <v>269</v>
      </c>
      <c r="I104" s="49" t="s">
        <v>295</v>
      </c>
      <c r="J104" s="49" t="s">
        <v>567</v>
      </c>
      <c r="K104" s="49" t="s">
        <v>38</v>
      </c>
      <c r="L104" s="49" t="s">
        <v>101</v>
      </c>
      <c r="M104" s="49" t="s">
        <v>100</v>
      </c>
      <c r="N104" s="49">
        <v>3.5</v>
      </c>
      <c r="O104" s="49">
        <v>2.5</v>
      </c>
      <c r="P104" s="49">
        <v>1.75</v>
      </c>
      <c r="Q104" s="49">
        <v>0</v>
      </c>
      <c r="R104" s="49" t="s">
        <v>215</v>
      </c>
      <c r="S104" s="49" t="s">
        <v>195</v>
      </c>
      <c r="T104" s="49" t="s">
        <v>194</v>
      </c>
      <c r="U104" s="49">
        <v>13</v>
      </c>
      <c r="V104" s="49" t="str">
        <f t="shared" si="1"/>
        <v/>
      </c>
    </row>
    <row r="105" spans="1:22">
      <c r="A105" s="55" t="s">
        <v>41</v>
      </c>
      <c r="B105" s="55">
        <v>4</v>
      </c>
      <c r="C105" s="49" t="s">
        <v>742</v>
      </c>
      <c r="D105" s="49">
        <v>12</v>
      </c>
      <c r="E105" s="49">
        <v>39657</v>
      </c>
      <c r="F105" s="50" t="s">
        <v>568</v>
      </c>
      <c r="G105" s="49" t="s">
        <v>360</v>
      </c>
      <c r="H105" s="49" t="s">
        <v>270</v>
      </c>
      <c r="I105" s="49" t="s">
        <v>569</v>
      </c>
      <c r="J105" s="49" t="s">
        <v>570</v>
      </c>
      <c r="K105" s="49" t="s">
        <v>12</v>
      </c>
      <c r="L105" s="49" t="s">
        <v>28</v>
      </c>
      <c r="M105" s="49" t="s">
        <v>24</v>
      </c>
      <c r="N105" s="49">
        <v>6</v>
      </c>
      <c r="O105" s="49">
        <v>2.75</v>
      </c>
      <c r="P105" s="49">
        <v>3.5</v>
      </c>
      <c r="Q105" s="49">
        <v>1</v>
      </c>
      <c r="R105" s="49" t="s">
        <v>165</v>
      </c>
      <c r="S105" s="49" t="s">
        <v>181</v>
      </c>
      <c r="T105" s="49" t="s">
        <v>163</v>
      </c>
      <c r="U105" s="49">
        <v>22.75</v>
      </c>
      <c r="V105" s="49" t="str">
        <f t="shared" si="1"/>
        <v/>
      </c>
    </row>
    <row r="106" spans="1:22">
      <c r="A106" s="55" t="s">
        <v>41</v>
      </c>
      <c r="B106" s="55">
        <v>5</v>
      </c>
      <c r="C106" s="49" t="s">
        <v>743</v>
      </c>
      <c r="D106" s="49">
        <v>2</v>
      </c>
      <c r="E106" s="49">
        <v>39690</v>
      </c>
      <c r="F106" s="50" t="s">
        <v>571</v>
      </c>
      <c r="G106" s="49" t="s">
        <v>367</v>
      </c>
      <c r="H106" s="49" t="s">
        <v>269</v>
      </c>
      <c r="I106" s="49" t="s">
        <v>295</v>
      </c>
      <c r="J106" s="49" t="s">
        <v>572</v>
      </c>
      <c r="K106" s="49" t="s">
        <v>16</v>
      </c>
      <c r="L106" s="49" t="s">
        <v>48</v>
      </c>
      <c r="M106" s="49" t="s">
        <v>117</v>
      </c>
      <c r="N106" s="49">
        <v>6.75</v>
      </c>
      <c r="O106" s="49">
        <v>5</v>
      </c>
      <c r="P106" s="49">
        <v>5</v>
      </c>
      <c r="Q106" s="49">
        <v>1.5</v>
      </c>
      <c r="R106" s="49" t="s">
        <v>214</v>
      </c>
      <c r="S106" s="49" t="s">
        <v>168</v>
      </c>
      <c r="T106" s="49" t="s">
        <v>209</v>
      </c>
      <c r="U106" s="49">
        <v>30</v>
      </c>
      <c r="V106" s="49">
        <f t="shared" si="1"/>
        <v>3</v>
      </c>
    </row>
    <row r="107" spans="1:22">
      <c r="A107" s="55" t="s">
        <v>41</v>
      </c>
      <c r="B107" s="55">
        <v>6</v>
      </c>
      <c r="C107" s="49"/>
      <c r="D107" s="49"/>
      <c r="E107" s="49">
        <v>39734</v>
      </c>
      <c r="F107" s="50" t="s">
        <v>573</v>
      </c>
      <c r="G107" s="49" t="s">
        <v>311</v>
      </c>
      <c r="H107" s="49" t="s">
        <v>269</v>
      </c>
      <c r="I107" s="49" t="s">
        <v>295</v>
      </c>
      <c r="J107" s="49" t="s">
        <v>574</v>
      </c>
      <c r="K107" s="49" t="s">
        <v>28</v>
      </c>
      <c r="L107" s="49" t="s">
        <v>14</v>
      </c>
      <c r="M107" s="49" t="s">
        <v>123</v>
      </c>
      <c r="N107" s="49">
        <v>5</v>
      </c>
      <c r="O107" s="49">
        <v>2.5</v>
      </c>
      <c r="P107" s="49">
        <v>2.25</v>
      </c>
      <c r="Q107" s="49">
        <v>0.5</v>
      </c>
      <c r="R107" s="49" t="s">
        <v>181</v>
      </c>
      <c r="S107" s="49" t="s">
        <v>162</v>
      </c>
      <c r="T107" s="49" t="s">
        <v>218</v>
      </c>
      <c r="U107" s="49">
        <v>17.5</v>
      </c>
      <c r="V107" s="49" t="str">
        <f t="shared" si="1"/>
        <v/>
      </c>
    </row>
    <row r="108" spans="1:22">
      <c r="A108" s="55" t="s">
        <v>41</v>
      </c>
      <c r="B108" s="55">
        <v>7</v>
      </c>
      <c r="C108" s="49" t="s">
        <v>743</v>
      </c>
      <c r="D108" s="49">
        <v>3</v>
      </c>
      <c r="E108" s="49">
        <v>39857</v>
      </c>
      <c r="F108" s="50" t="s">
        <v>573</v>
      </c>
      <c r="G108" s="49" t="s">
        <v>575</v>
      </c>
      <c r="H108" s="49" t="s">
        <v>269</v>
      </c>
      <c r="I108" s="49" t="s">
        <v>576</v>
      </c>
      <c r="J108" s="49" t="s">
        <v>577</v>
      </c>
      <c r="K108" s="49" t="s">
        <v>16</v>
      </c>
      <c r="L108" s="49" t="s">
        <v>36</v>
      </c>
      <c r="M108" s="49" t="s">
        <v>14</v>
      </c>
      <c r="N108" s="49">
        <v>5.25</v>
      </c>
      <c r="O108" s="49">
        <v>6.5</v>
      </c>
      <c r="P108" s="49">
        <v>6</v>
      </c>
      <c r="Q108" s="49">
        <v>1.5</v>
      </c>
      <c r="R108" s="49" t="s">
        <v>214</v>
      </c>
      <c r="S108" s="49" t="s">
        <v>179</v>
      </c>
      <c r="T108" s="49" t="s">
        <v>162</v>
      </c>
      <c r="U108" s="49">
        <v>30.5</v>
      </c>
      <c r="V108" s="49">
        <f t="shared" si="1"/>
        <v>2</v>
      </c>
    </row>
    <row r="109" spans="1:22">
      <c r="A109" s="55" t="s">
        <v>41</v>
      </c>
      <c r="B109" s="55">
        <v>8</v>
      </c>
      <c r="C109" s="49" t="s">
        <v>742</v>
      </c>
      <c r="D109" s="49">
        <v>13</v>
      </c>
      <c r="E109" s="49">
        <v>39862</v>
      </c>
      <c r="F109" s="50" t="s">
        <v>578</v>
      </c>
      <c r="G109" s="49" t="s">
        <v>579</v>
      </c>
      <c r="H109" s="49" t="s">
        <v>270</v>
      </c>
      <c r="I109" s="49" t="s">
        <v>275</v>
      </c>
      <c r="J109" s="49" t="s">
        <v>317</v>
      </c>
      <c r="K109" s="49" t="s">
        <v>309</v>
      </c>
      <c r="L109" s="49" t="s">
        <v>14</v>
      </c>
      <c r="M109" s="49" t="s">
        <v>24</v>
      </c>
      <c r="N109" s="49">
        <v>4.5</v>
      </c>
      <c r="O109" s="49">
        <v>2</v>
      </c>
      <c r="P109" s="49">
        <v>4</v>
      </c>
      <c r="Q109" s="49">
        <v>1.5</v>
      </c>
      <c r="R109" s="49" t="s">
        <v>738</v>
      </c>
      <c r="S109" s="49" t="s">
        <v>162</v>
      </c>
      <c r="T109" s="49" t="s">
        <v>163</v>
      </c>
      <c r="U109" s="49">
        <v>20.5</v>
      </c>
      <c r="V109" s="49" t="str">
        <f t="shared" si="1"/>
        <v/>
      </c>
    </row>
    <row r="110" spans="1:22">
      <c r="A110" s="55" t="s">
        <v>41</v>
      </c>
      <c r="B110" s="55">
        <v>9</v>
      </c>
      <c r="C110" s="49" t="s">
        <v>742</v>
      </c>
      <c r="D110" s="49">
        <v>14</v>
      </c>
      <c r="E110" s="49">
        <v>39987</v>
      </c>
      <c r="F110" s="50" t="s">
        <v>580</v>
      </c>
      <c r="G110" s="49" t="s">
        <v>581</v>
      </c>
      <c r="H110" s="49" t="s">
        <v>270</v>
      </c>
      <c r="I110" s="49" t="s">
        <v>552</v>
      </c>
      <c r="J110" s="49" t="s">
        <v>582</v>
      </c>
      <c r="K110" s="49" t="s">
        <v>14</v>
      </c>
      <c r="L110" s="49" t="s">
        <v>24</v>
      </c>
      <c r="M110" s="49" t="s">
        <v>583</v>
      </c>
      <c r="N110" s="49">
        <v>4.5</v>
      </c>
      <c r="O110" s="49">
        <v>2</v>
      </c>
      <c r="P110" s="49">
        <v>2.75</v>
      </c>
      <c r="Q110" s="49">
        <v>0.5</v>
      </c>
      <c r="R110" s="49" t="s">
        <v>162</v>
      </c>
      <c r="S110" s="49" t="s">
        <v>163</v>
      </c>
      <c r="T110" s="49"/>
      <c r="U110" s="49">
        <v>17</v>
      </c>
      <c r="V110" s="49"/>
    </row>
    <row r="111" spans="1:22">
      <c r="A111" s="55" t="s">
        <v>41</v>
      </c>
      <c r="B111" s="55">
        <v>10</v>
      </c>
      <c r="C111" s="49" t="s">
        <v>743</v>
      </c>
      <c r="D111" s="49">
        <v>4</v>
      </c>
      <c r="E111" s="49">
        <v>40022</v>
      </c>
      <c r="F111" s="50" t="s">
        <v>584</v>
      </c>
      <c r="G111" s="49" t="s">
        <v>525</v>
      </c>
      <c r="H111" s="49" t="s">
        <v>270</v>
      </c>
      <c r="I111" s="49" t="s">
        <v>295</v>
      </c>
      <c r="J111" s="49" t="s">
        <v>469</v>
      </c>
      <c r="K111" s="49" t="s">
        <v>21</v>
      </c>
      <c r="L111" s="49" t="s">
        <v>119</v>
      </c>
      <c r="M111" s="49" t="s">
        <v>24</v>
      </c>
      <c r="N111" s="49">
        <v>7.25</v>
      </c>
      <c r="O111" s="49">
        <v>5.25</v>
      </c>
      <c r="P111" s="49">
        <v>3.75</v>
      </c>
      <c r="Q111" s="49">
        <v>1.5</v>
      </c>
      <c r="R111" s="49" t="s">
        <v>186</v>
      </c>
      <c r="S111" s="49" t="s">
        <v>211</v>
      </c>
      <c r="T111" s="49" t="s">
        <v>163</v>
      </c>
      <c r="U111" s="49">
        <v>28.75</v>
      </c>
      <c r="V111" s="49">
        <f t="shared" si="1"/>
        <v>2</v>
      </c>
    </row>
    <row r="112" spans="1:22">
      <c r="A112" s="55" t="s">
        <v>41</v>
      </c>
      <c r="B112" s="55">
        <v>11</v>
      </c>
      <c r="C112" s="49"/>
      <c r="D112" s="49"/>
      <c r="E112" s="49">
        <v>40042</v>
      </c>
      <c r="F112" s="50" t="s">
        <v>585</v>
      </c>
      <c r="G112" s="49" t="s">
        <v>586</v>
      </c>
      <c r="H112" s="49" t="s">
        <v>269</v>
      </c>
      <c r="I112" s="49" t="s">
        <v>295</v>
      </c>
      <c r="J112" s="49" t="s">
        <v>587</v>
      </c>
      <c r="K112" s="49" t="s">
        <v>117</v>
      </c>
      <c r="L112" s="49" t="s">
        <v>23</v>
      </c>
      <c r="M112" s="49" t="s">
        <v>98</v>
      </c>
      <c r="N112" s="49">
        <v>5</v>
      </c>
      <c r="O112" s="49">
        <v>4.5</v>
      </c>
      <c r="P112" s="49">
        <v>2.5</v>
      </c>
      <c r="Q112" s="49">
        <v>0.5</v>
      </c>
      <c r="R112" s="49" t="s">
        <v>209</v>
      </c>
      <c r="S112" s="49" t="s">
        <v>151</v>
      </c>
      <c r="T112" s="49" t="s">
        <v>192</v>
      </c>
      <c r="U112" s="49">
        <v>20</v>
      </c>
      <c r="V112" s="49">
        <f t="shared" si="1"/>
        <v>2</v>
      </c>
    </row>
    <row r="113" spans="1:22">
      <c r="A113" s="55" t="s">
        <v>41</v>
      </c>
      <c r="B113" s="55">
        <v>12</v>
      </c>
      <c r="C113" s="49" t="s">
        <v>743</v>
      </c>
      <c r="D113" s="49">
        <v>5</v>
      </c>
      <c r="E113" s="49">
        <v>40070</v>
      </c>
      <c r="F113" s="50" t="s">
        <v>588</v>
      </c>
      <c r="G113" s="49" t="s">
        <v>319</v>
      </c>
      <c r="H113" s="49" t="s">
        <v>270</v>
      </c>
      <c r="I113" s="49" t="s">
        <v>295</v>
      </c>
      <c r="J113" s="49" t="s">
        <v>589</v>
      </c>
      <c r="K113" s="49" t="s">
        <v>16</v>
      </c>
      <c r="L113" s="49" t="s">
        <v>28</v>
      </c>
      <c r="M113" s="49" t="s">
        <v>34</v>
      </c>
      <c r="N113" s="49">
        <v>6.5</v>
      </c>
      <c r="O113" s="49">
        <v>6</v>
      </c>
      <c r="P113" s="49">
        <v>4.5</v>
      </c>
      <c r="Q113" s="49">
        <v>1.5</v>
      </c>
      <c r="R113" s="49" t="s">
        <v>214</v>
      </c>
      <c r="S113" s="49" t="s">
        <v>181</v>
      </c>
      <c r="T113" s="49" t="s">
        <v>134</v>
      </c>
      <c r="U113" s="49">
        <v>29.5</v>
      </c>
      <c r="V113" s="49">
        <f t="shared" si="1"/>
        <v>2</v>
      </c>
    </row>
    <row r="114" spans="1:22">
      <c r="A114" s="55" t="s">
        <v>41</v>
      </c>
      <c r="B114" s="55">
        <v>13</v>
      </c>
      <c r="C114" s="49" t="s">
        <v>742</v>
      </c>
      <c r="D114" s="49">
        <v>15</v>
      </c>
      <c r="E114" s="49">
        <v>40204</v>
      </c>
      <c r="F114" s="50" t="s">
        <v>590</v>
      </c>
      <c r="G114" s="49" t="s">
        <v>591</v>
      </c>
      <c r="H114" s="49" t="s">
        <v>269</v>
      </c>
      <c r="I114" s="49" t="s">
        <v>273</v>
      </c>
      <c r="J114" s="49" t="s">
        <v>592</v>
      </c>
      <c r="K114" s="49" t="s">
        <v>24</v>
      </c>
      <c r="L114" s="49" t="s">
        <v>78</v>
      </c>
      <c r="M114" s="49" t="s">
        <v>23</v>
      </c>
      <c r="N114" s="49">
        <v>2.75</v>
      </c>
      <c r="O114" s="49">
        <v>1.5</v>
      </c>
      <c r="P114" s="49">
        <v>1.75</v>
      </c>
      <c r="Q114" s="49">
        <v>0</v>
      </c>
      <c r="R114" s="49" t="s">
        <v>163</v>
      </c>
      <c r="S114" s="49" t="s">
        <v>154</v>
      </c>
      <c r="T114" s="49" t="s">
        <v>151</v>
      </c>
      <c r="U114" s="49">
        <v>10.5</v>
      </c>
      <c r="V114" s="49" t="str">
        <f t="shared" si="1"/>
        <v/>
      </c>
    </row>
    <row r="115" spans="1:22">
      <c r="A115" s="55" t="s">
        <v>41</v>
      </c>
      <c r="B115" s="55">
        <v>14</v>
      </c>
      <c r="C115" s="49" t="s">
        <v>742</v>
      </c>
      <c r="D115" s="49">
        <v>16</v>
      </c>
      <c r="E115" s="49">
        <v>40243</v>
      </c>
      <c r="F115" s="50" t="s">
        <v>593</v>
      </c>
      <c r="G115" s="49" t="s">
        <v>484</v>
      </c>
      <c r="H115" s="49" t="s">
        <v>269</v>
      </c>
      <c r="I115" s="49" t="s">
        <v>295</v>
      </c>
      <c r="J115" s="49" t="s">
        <v>480</v>
      </c>
      <c r="K115" s="49" t="s">
        <v>12</v>
      </c>
      <c r="L115" s="49" t="s">
        <v>14</v>
      </c>
      <c r="M115" s="49" t="s">
        <v>24</v>
      </c>
      <c r="N115" s="49">
        <v>4.75</v>
      </c>
      <c r="O115" s="49">
        <v>4.25</v>
      </c>
      <c r="P115" s="49">
        <v>4.75</v>
      </c>
      <c r="Q115" s="49">
        <v>2.5</v>
      </c>
      <c r="R115" s="49" t="s">
        <v>165</v>
      </c>
      <c r="S115" s="49" t="s">
        <v>162</v>
      </c>
      <c r="T115" s="49" t="s">
        <v>163</v>
      </c>
      <c r="U115" s="49">
        <v>25.75</v>
      </c>
      <c r="V115" s="49">
        <f t="shared" si="1"/>
        <v>2</v>
      </c>
    </row>
    <row r="116" spans="1:22">
      <c r="A116" s="55" t="s">
        <v>41</v>
      </c>
      <c r="B116" s="55">
        <v>15</v>
      </c>
      <c r="C116" s="49" t="s">
        <v>743</v>
      </c>
      <c r="D116" s="49">
        <v>6</v>
      </c>
      <c r="E116" s="49">
        <v>40271</v>
      </c>
      <c r="F116" s="50" t="s">
        <v>594</v>
      </c>
      <c r="G116" s="49" t="s">
        <v>595</v>
      </c>
      <c r="H116" s="49" t="s">
        <v>269</v>
      </c>
      <c r="I116" s="49" t="s">
        <v>295</v>
      </c>
      <c r="J116" s="49" t="s">
        <v>596</v>
      </c>
      <c r="K116" s="49" t="s">
        <v>12</v>
      </c>
      <c r="L116" s="49" t="s">
        <v>13</v>
      </c>
      <c r="M116" s="49" t="s">
        <v>32</v>
      </c>
      <c r="N116" s="49">
        <v>6.75</v>
      </c>
      <c r="O116" s="49">
        <v>6.5</v>
      </c>
      <c r="P116" s="49">
        <v>3.75</v>
      </c>
      <c r="Q116" s="49">
        <v>1.5</v>
      </c>
      <c r="R116" s="49" t="s">
        <v>165</v>
      </c>
      <c r="S116" s="49" t="s">
        <v>166</v>
      </c>
      <c r="T116" s="49" t="s">
        <v>217</v>
      </c>
      <c r="U116" s="49">
        <v>29</v>
      </c>
      <c r="V116" s="49">
        <f t="shared" si="1"/>
        <v>1</v>
      </c>
    </row>
    <row r="117" spans="1:22">
      <c r="A117" s="55" t="s">
        <v>41</v>
      </c>
      <c r="B117" s="55">
        <v>16</v>
      </c>
      <c r="C117" s="49" t="s">
        <v>742</v>
      </c>
      <c r="D117" s="49">
        <v>17</v>
      </c>
      <c r="E117" s="49">
        <v>40278</v>
      </c>
      <c r="F117" s="50" t="s">
        <v>597</v>
      </c>
      <c r="G117" s="49" t="s">
        <v>490</v>
      </c>
      <c r="H117" s="49" t="s">
        <v>270</v>
      </c>
      <c r="I117" s="49" t="s">
        <v>295</v>
      </c>
      <c r="J117" s="49" t="s">
        <v>533</v>
      </c>
      <c r="K117" s="49" t="s">
        <v>309</v>
      </c>
      <c r="L117" s="49" t="s">
        <v>38</v>
      </c>
      <c r="M117" s="49" t="s">
        <v>24</v>
      </c>
      <c r="N117" s="49">
        <v>6.5</v>
      </c>
      <c r="O117" s="49">
        <v>2.5</v>
      </c>
      <c r="P117" s="49">
        <v>2.25</v>
      </c>
      <c r="Q117" s="49">
        <v>1.5</v>
      </c>
      <c r="R117" s="49" t="s">
        <v>738</v>
      </c>
      <c r="S117" s="49" t="s">
        <v>215</v>
      </c>
      <c r="T117" s="49" t="s">
        <v>163</v>
      </c>
      <c r="U117" s="49">
        <v>21.5</v>
      </c>
      <c r="V117" s="49" t="str">
        <f t="shared" si="1"/>
        <v/>
      </c>
    </row>
    <row r="118" spans="1:22">
      <c r="A118" s="55" t="s">
        <v>754</v>
      </c>
      <c r="B118" s="55">
        <v>17</v>
      </c>
      <c r="C118" s="49" t="s">
        <v>742</v>
      </c>
      <c r="D118" s="49">
        <v>18</v>
      </c>
      <c r="E118" s="49">
        <v>40301</v>
      </c>
      <c r="F118" s="50" t="s">
        <v>598</v>
      </c>
      <c r="G118" s="49" t="s">
        <v>542</v>
      </c>
      <c r="H118" s="49" t="s">
        <v>270</v>
      </c>
      <c r="I118" s="49" t="s">
        <v>277</v>
      </c>
      <c r="J118" s="49" t="s">
        <v>355</v>
      </c>
      <c r="K118" s="49" t="s">
        <v>12</v>
      </c>
      <c r="L118" s="49" t="s">
        <v>36</v>
      </c>
      <c r="M118" s="49" t="s">
        <v>24</v>
      </c>
      <c r="N118" s="49">
        <v>-1</v>
      </c>
      <c r="O118" s="49">
        <v>-1</v>
      </c>
      <c r="P118" s="49">
        <v>-1</v>
      </c>
      <c r="Q118" s="49">
        <v>1</v>
      </c>
      <c r="R118" s="49" t="s">
        <v>165</v>
      </c>
      <c r="S118" s="49" t="s">
        <v>179</v>
      </c>
      <c r="T118" s="49" t="s">
        <v>163</v>
      </c>
      <c r="U118" s="49">
        <v>-4</v>
      </c>
      <c r="V118" s="49" t="str">
        <f t="shared" si="1"/>
        <v/>
      </c>
    </row>
    <row r="119" spans="1:22">
      <c r="A119" s="55" t="s">
        <v>41</v>
      </c>
      <c r="B119" s="55">
        <v>18</v>
      </c>
      <c r="C119" s="49" t="s">
        <v>743</v>
      </c>
      <c r="D119" s="49">
        <v>7</v>
      </c>
      <c r="E119" s="49">
        <v>40333</v>
      </c>
      <c r="F119" s="50" t="s">
        <v>599</v>
      </c>
      <c r="G119" s="49" t="s">
        <v>600</v>
      </c>
      <c r="H119" s="49" t="s">
        <v>269</v>
      </c>
      <c r="I119" s="49" t="s">
        <v>295</v>
      </c>
      <c r="J119" s="49" t="s">
        <v>601</v>
      </c>
      <c r="K119" s="49" t="s">
        <v>45</v>
      </c>
      <c r="L119" s="49" t="s">
        <v>13</v>
      </c>
      <c r="M119" s="49" t="s">
        <v>14</v>
      </c>
      <c r="N119" s="49">
        <v>6</v>
      </c>
      <c r="O119" s="49">
        <v>8.75</v>
      </c>
      <c r="P119" s="49">
        <v>2.75</v>
      </c>
      <c r="Q119" s="49">
        <v>1.5</v>
      </c>
      <c r="R119" s="49" t="s">
        <v>160</v>
      </c>
      <c r="S119" s="49" t="s">
        <v>166</v>
      </c>
      <c r="T119" s="49" t="s">
        <v>162</v>
      </c>
      <c r="U119" s="49">
        <v>27.75</v>
      </c>
      <c r="V119" s="49">
        <f t="shared" si="1"/>
        <v>2</v>
      </c>
    </row>
    <row r="120" spans="1:22">
      <c r="A120" s="55" t="s">
        <v>41</v>
      </c>
      <c r="B120" s="55">
        <v>19</v>
      </c>
      <c r="C120" s="49" t="s">
        <v>742</v>
      </c>
      <c r="D120" s="49">
        <v>19</v>
      </c>
      <c r="E120" s="49">
        <v>40414</v>
      </c>
      <c r="F120" s="50" t="s">
        <v>602</v>
      </c>
      <c r="G120" s="49" t="s">
        <v>603</v>
      </c>
      <c r="H120" s="49" t="s">
        <v>269</v>
      </c>
      <c r="I120" s="49" t="s">
        <v>276</v>
      </c>
      <c r="J120" s="49" t="s">
        <v>604</v>
      </c>
      <c r="K120" s="49" t="s">
        <v>32</v>
      </c>
      <c r="L120" s="49" t="s">
        <v>38</v>
      </c>
      <c r="M120" s="49" t="s">
        <v>117</v>
      </c>
      <c r="N120" s="49">
        <v>5.25</v>
      </c>
      <c r="O120" s="49">
        <v>3.5</v>
      </c>
      <c r="P120" s="49">
        <v>3.75</v>
      </c>
      <c r="Q120" s="49">
        <v>1</v>
      </c>
      <c r="R120" s="49" t="s">
        <v>217</v>
      </c>
      <c r="S120" s="49" t="s">
        <v>215</v>
      </c>
      <c r="T120" s="49" t="s">
        <v>209</v>
      </c>
      <c r="U120" s="49">
        <v>22.5</v>
      </c>
      <c r="V120" s="49" t="str">
        <f t="shared" si="1"/>
        <v/>
      </c>
    </row>
    <row r="121" spans="1:22">
      <c r="A121" s="55" t="s">
        <v>41</v>
      </c>
      <c r="B121" s="55">
        <v>20</v>
      </c>
      <c r="C121" s="49" t="s">
        <v>743</v>
      </c>
      <c r="D121" s="49">
        <v>8</v>
      </c>
      <c r="E121" s="49">
        <v>40473</v>
      </c>
      <c r="F121" s="50" t="s">
        <v>605</v>
      </c>
      <c r="G121" s="49" t="s">
        <v>606</v>
      </c>
      <c r="H121" s="49" t="s">
        <v>270</v>
      </c>
      <c r="I121" s="49" t="s">
        <v>295</v>
      </c>
      <c r="J121" s="49" t="s">
        <v>607</v>
      </c>
      <c r="K121" s="49" t="s">
        <v>14</v>
      </c>
      <c r="L121" s="49" t="s">
        <v>110</v>
      </c>
      <c r="M121" s="49" t="s">
        <v>24</v>
      </c>
      <c r="N121" s="49">
        <v>6.25</v>
      </c>
      <c r="O121" s="49">
        <v>3.5</v>
      </c>
      <c r="P121" s="49">
        <v>2.75</v>
      </c>
      <c r="Q121" s="49">
        <v>1.5</v>
      </c>
      <c r="R121" s="49" t="s">
        <v>162</v>
      </c>
      <c r="S121" s="49" t="s">
        <v>202</v>
      </c>
      <c r="T121" s="49" t="s">
        <v>163</v>
      </c>
      <c r="U121" s="49">
        <v>23</v>
      </c>
      <c r="V121" s="49" t="str">
        <f t="shared" si="1"/>
        <v/>
      </c>
    </row>
    <row r="122" spans="1:22">
      <c r="A122" s="55" t="s">
        <v>41</v>
      </c>
      <c r="B122" s="55">
        <v>21</v>
      </c>
      <c r="C122" s="49" t="s">
        <v>743</v>
      </c>
      <c r="D122" s="49">
        <v>9</v>
      </c>
      <c r="E122" s="49">
        <v>40507</v>
      </c>
      <c r="F122" s="50" t="s">
        <v>608</v>
      </c>
      <c r="G122" s="49" t="s">
        <v>330</v>
      </c>
      <c r="H122" s="49" t="s">
        <v>269</v>
      </c>
      <c r="I122" s="49" t="s">
        <v>281</v>
      </c>
      <c r="J122" s="49" t="s">
        <v>609</v>
      </c>
      <c r="K122" s="49" t="s">
        <v>16</v>
      </c>
      <c r="L122" s="49" t="s">
        <v>12</v>
      </c>
      <c r="M122" s="49" t="s">
        <v>14</v>
      </c>
      <c r="N122" s="49">
        <v>6.25</v>
      </c>
      <c r="O122" s="49">
        <v>8</v>
      </c>
      <c r="P122" s="49">
        <v>3.25</v>
      </c>
      <c r="Q122" s="49">
        <v>1.5</v>
      </c>
      <c r="R122" s="49" t="s">
        <v>214</v>
      </c>
      <c r="S122" s="49" t="s">
        <v>165</v>
      </c>
      <c r="T122" s="49" t="s">
        <v>162</v>
      </c>
      <c r="U122" s="49">
        <v>28.5</v>
      </c>
      <c r="V122" s="49">
        <f t="shared" si="1"/>
        <v>2</v>
      </c>
    </row>
    <row r="123" spans="1:22">
      <c r="A123" s="55" t="s">
        <v>41</v>
      </c>
      <c r="B123" s="55">
        <v>22</v>
      </c>
      <c r="C123" s="49" t="s">
        <v>742</v>
      </c>
      <c r="D123" s="49">
        <v>20</v>
      </c>
      <c r="E123" s="49">
        <v>40503</v>
      </c>
      <c r="F123" s="50" t="s">
        <v>610</v>
      </c>
      <c r="G123" s="49" t="s">
        <v>330</v>
      </c>
      <c r="H123" s="49" t="s">
        <v>269</v>
      </c>
      <c r="I123" s="49" t="s">
        <v>295</v>
      </c>
      <c r="J123" s="49" t="s">
        <v>611</v>
      </c>
      <c r="K123" s="49" t="s">
        <v>123</v>
      </c>
      <c r="L123" s="49" t="s">
        <v>100</v>
      </c>
      <c r="M123" s="49" t="s">
        <v>24</v>
      </c>
      <c r="N123" s="49">
        <v>5.25</v>
      </c>
      <c r="O123" s="49">
        <v>3.25</v>
      </c>
      <c r="P123" s="49">
        <v>3.75</v>
      </c>
      <c r="Q123" s="49">
        <v>3</v>
      </c>
      <c r="R123" s="49" t="s">
        <v>218</v>
      </c>
      <c r="S123" s="49" t="s">
        <v>194</v>
      </c>
      <c r="T123" s="49" t="s">
        <v>163</v>
      </c>
      <c r="U123" s="49">
        <v>24.25</v>
      </c>
      <c r="V123" s="49">
        <f t="shared" si="1"/>
        <v>1</v>
      </c>
    </row>
    <row r="124" spans="1:22">
      <c r="A124" s="55" t="s">
        <v>41</v>
      </c>
      <c r="B124" s="55">
        <v>23</v>
      </c>
      <c r="C124" s="49" t="s">
        <v>743</v>
      </c>
      <c r="D124" s="49">
        <v>10</v>
      </c>
      <c r="E124" s="49">
        <v>40561</v>
      </c>
      <c r="F124" s="50" t="s">
        <v>612</v>
      </c>
      <c r="G124" s="49" t="s">
        <v>336</v>
      </c>
      <c r="H124" s="49" t="s">
        <v>270</v>
      </c>
      <c r="I124" s="49" t="s">
        <v>271</v>
      </c>
      <c r="J124" s="49" t="s">
        <v>589</v>
      </c>
      <c r="K124" s="49" t="s">
        <v>16</v>
      </c>
      <c r="L124" s="49" t="s">
        <v>36</v>
      </c>
      <c r="M124" s="49" t="s">
        <v>35</v>
      </c>
      <c r="N124" s="49">
        <v>7</v>
      </c>
      <c r="O124" s="49">
        <v>3</v>
      </c>
      <c r="P124" s="49">
        <v>4</v>
      </c>
      <c r="Q124" s="49">
        <v>0.5</v>
      </c>
      <c r="R124" s="49" t="s">
        <v>214</v>
      </c>
      <c r="S124" s="49" t="s">
        <v>179</v>
      </c>
      <c r="T124" s="49" t="s">
        <v>176</v>
      </c>
      <c r="U124" s="49">
        <v>25.5</v>
      </c>
      <c r="V124" s="49" t="str">
        <f t="shared" si="1"/>
        <v/>
      </c>
    </row>
    <row r="125" spans="1:22">
      <c r="A125" s="55" t="s">
        <v>41</v>
      </c>
      <c r="B125" s="55">
        <v>24</v>
      </c>
      <c r="C125" s="49" t="s">
        <v>742</v>
      </c>
      <c r="D125" s="49">
        <v>21</v>
      </c>
      <c r="E125" s="49">
        <v>40568</v>
      </c>
      <c r="F125" s="50" t="s">
        <v>613</v>
      </c>
      <c r="G125" s="49" t="s">
        <v>614</v>
      </c>
      <c r="H125" s="49" t="s">
        <v>270</v>
      </c>
      <c r="I125" s="49" t="s">
        <v>295</v>
      </c>
      <c r="J125" s="49" t="s">
        <v>596</v>
      </c>
      <c r="K125" s="49" t="s">
        <v>21</v>
      </c>
      <c r="L125" s="49" t="s">
        <v>28</v>
      </c>
      <c r="M125" s="49" t="s">
        <v>24</v>
      </c>
      <c r="N125" s="49">
        <v>6.5</v>
      </c>
      <c r="O125" s="49">
        <v>2.25</v>
      </c>
      <c r="P125" s="49">
        <v>3.75</v>
      </c>
      <c r="Q125" s="49">
        <v>0.5</v>
      </c>
      <c r="R125" s="49" t="s">
        <v>186</v>
      </c>
      <c r="S125" s="49" t="s">
        <v>181</v>
      </c>
      <c r="T125" s="49" t="s">
        <v>163</v>
      </c>
      <c r="U125" s="49">
        <v>23.25</v>
      </c>
      <c r="V125" s="49" t="str">
        <f t="shared" si="1"/>
        <v/>
      </c>
    </row>
    <row r="126" spans="1:22">
      <c r="A126" s="55" t="s">
        <v>41</v>
      </c>
      <c r="B126" s="55">
        <v>25</v>
      </c>
      <c r="C126" s="49" t="s">
        <v>743</v>
      </c>
      <c r="D126" s="49">
        <v>11</v>
      </c>
      <c r="E126" s="49">
        <v>40587</v>
      </c>
      <c r="F126" s="50" t="s">
        <v>615</v>
      </c>
      <c r="G126" s="49" t="s">
        <v>616</v>
      </c>
      <c r="H126" s="49" t="s">
        <v>269</v>
      </c>
      <c r="I126" s="49" t="s">
        <v>280</v>
      </c>
      <c r="J126" s="49" t="s">
        <v>617</v>
      </c>
      <c r="K126" s="49" t="s">
        <v>16</v>
      </c>
      <c r="L126" s="49" t="s">
        <v>12</v>
      </c>
      <c r="M126" s="49" t="s">
        <v>100</v>
      </c>
      <c r="N126" s="49">
        <v>6</v>
      </c>
      <c r="O126" s="49">
        <v>2.5</v>
      </c>
      <c r="P126" s="49">
        <v>3.5</v>
      </c>
      <c r="Q126" s="49">
        <v>1.5</v>
      </c>
      <c r="R126" s="49" t="s">
        <v>214</v>
      </c>
      <c r="S126" s="49" t="s">
        <v>165</v>
      </c>
      <c r="T126" s="49" t="s">
        <v>194</v>
      </c>
      <c r="U126" s="49">
        <v>23</v>
      </c>
      <c r="V126" s="49">
        <f t="shared" si="1"/>
        <v>3</v>
      </c>
    </row>
    <row r="127" spans="1:22">
      <c r="A127" s="55" t="s">
        <v>41</v>
      </c>
      <c r="B127" s="55">
        <v>26</v>
      </c>
      <c r="C127" s="49" t="s">
        <v>743</v>
      </c>
      <c r="D127" s="49">
        <v>12</v>
      </c>
      <c r="E127" s="49">
        <v>40613</v>
      </c>
      <c r="F127" s="50" t="s">
        <v>618</v>
      </c>
      <c r="G127" s="49" t="s">
        <v>419</v>
      </c>
      <c r="H127" s="49" t="s">
        <v>270</v>
      </c>
      <c r="I127" s="49" t="s">
        <v>295</v>
      </c>
      <c r="J127" s="49" t="s">
        <v>337</v>
      </c>
      <c r="K127" s="49" t="s">
        <v>31</v>
      </c>
      <c r="L127" s="49" t="s">
        <v>48</v>
      </c>
      <c r="M127" s="49" t="s">
        <v>14</v>
      </c>
      <c r="N127" s="49">
        <v>6.75</v>
      </c>
      <c r="O127" s="49">
        <v>6.75</v>
      </c>
      <c r="P127" s="49">
        <v>4.75</v>
      </c>
      <c r="Q127" s="49">
        <v>1.5</v>
      </c>
      <c r="R127" s="49" t="s">
        <v>183</v>
      </c>
      <c r="S127" s="49" t="s">
        <v>168</v>
      </c>
      <c r="T127" s="49" t="s">
        <v>162</v>
      </c>
      <c r="U127" s="49">
        <v>31.25</v>
      </c>
      <c r="V127" s="49">
        <f t="shared" si="1"/>
        <v>2</v>
      </c>
    </row>
    <row r="128" spans="1:22">
      <c r="A128" s="55" t="s">
        <v>47</v>
      </c>
      <c r="B128" s="55">
        <v>1</v>
      </c>
      <c r="C128" s="49"/>
      <c r="D128" s="49"/>
      <c r="E128" s="49">
        <v>39540</v>
      </c>
      <c r="F128" s="50" t="s">
        <v>461</v>
      </c>
      <c r="G128" s="49" t="s">
        <v>619</v>
      </c>
      <c r="H128" s="49" t="s">
        <v>269</v>
      </c>
      <c r="I128" s="49" t="s">
        <v>295</v>
      </c>
      <c r="J128" s="49" t="s">
        <v>285</v>
      </c>
      <c r="K128" s="49" t="s">
        <v>18</v>
      </c>
      <c r="L128" s="49" t="s">
        <v>24</v>
      </c>
      <c r="M128" s="49" t="s">
        <v>44</v>
      </c>
      <c r="N128" s="49">
        <v>4.5</v>
      </c>
      <c r="O128" s="49">
        <v>2.75</v>
      </c>
      <c r="P128" s="49">
        <v>3</v>
      </c>
      <c r="Q128" s="49">
        <v>0</v>
      </c>
      <c r="R128" s="49" t="s">
        <v>161</v>
      </c>
      <c r="S128" s="49" t="s">
        <v>163</v>
      </c>
      <c r="T128" s="49" t="s">
        <v>153</v>
      </c>
      <c r="U128" s="49">
        <v>17.75</v>
      </c>
      <c r="V128" s="49" t="str">
        <f t="shared" si="1"/>
        <v/>
      </c>
    </row>
    <row r="129" spans="1:22">
      <c r="A129" s="55" t="s">
        <v>47</v>
      </c>
      <c r="B129" s="55">
        <v>2</v>
      </c>
      <c r="C129" s="49" t="s">
        <v>743</v>
      </c>
      <c r="D129" s="49">
        <v>13</v>
      </c>
      <c r="E129" s="49">
        <v>39570</v>
      </c>
      <c r="F129" s="50" t="s">
        <v>620</v>
      </c>
      <c r="G129" s="49" t="s">
        <v>347</v>
      </c>
      <c r="H129" s="49" t="s">
        <v>269</v>
      </c>
      <c r="I129" s="49" t="s">
        <v>477</v>
      </c>
      <c r="J129" s="49" t="s">
        <v>340</v>
      </c>
      <c r="K129" s="49" t="s">
        <v>31</v>
      </c>
      <c r="L129" s="49" t="s">
        <v>78</v>
      </c>
      <c r="M129" s="49" t="s">
        <v>44</v>
      </c>
      <c r="N129" s="49">
        <v>6.5</v>
      </c>
      <c r="O129" s="49">
        <v>4.25</v>
      </c>
      <c r="P129" s="49">
        <v>4.5</v>
      </c>
      <c r="Q129" s="49">
        <v>4.5</v>
      </c>
      <c r="R129" s="49" t="s">
        <v>183</v>
      </c>
      <c r="S129" s="49" t="s">
        <v>154</v>
      </c>
      <c r="T129" s="49" t="s">
        <v>153</v>
      </c>
      <c r="U129" s="49">
        <v>30.75</v>
      </c>
      <c r="V129" s="49">
        <f t="shared" si="1"/>
        <v>2</v>
      </c>
    </row>
    <row r="130" spans="1:22">
      <c r="A130" s="55" t="s">
        <v>47</v>
      </c>
      <c r="B130" s="55">
        <v>3</v>
      </c>
      <c r="C130" s="49" t="s">
        <v>743</v>
      </c>
      <c r="D130" s="49">
        <v>14</v>
      </c>
      <c r="E130" s="49">
        <v>39572</v>
      </c>
      <c r="F130" s="50" t="s">
        <v>621</v>
      </c>
      <c r="G130" s="49" t="s">
        <v>622</v>
      </c>
      <c r="H130" s="49" t="s">
        <v>270</v>
      </c>
      <c r="I130" s="49" t="s">
        <v>295</v>
      </c>
      <c r="J130" s="49" t="s">
        <v>480</v>
      </c>
      <c r="K130" s="49" t="s">
        <v>31</v>
      </c>
      <c r="L130" s="49" t="s">
        <v>48</v>
      </c>
      <c r="M130" s="49" t="s">
        <v>34</v>
      </c>
      <c r="N130" s="49">
        <v>6.5</v>
      </c>
      <c r="O130" s="49">
        <v>7.25</v>
      </c>
      <c r="P130" s="49">
        <v>4.25</v>
      </c>
      <c r="Q130" s="49">
        <v>1.5</v>
      </c>
      <c r="R130" s="49" t="s">
        <v>183</v>
      </c>
      <c r="S130" s="49" t="s">
        <v>168</v>
      </c>
      <c r="T130" s="49" t="s">
        <v>134</v>
      </c>
      <c r="U130" s="49">
        <v>30.25</v>
      </c>
      <c r="V130" s="49">
        <f t="shared" ref="V130:V187" si="2">IF(U130&gt;=VLOOKUP(K130,diemchuan,2,0),1,IF(U130&gt;=VLOOKUP(L130,diemchuan,3,0),2,IF(U130&gt;=VLOOKUP(M130,diemchuan,4,0),3,"")))</f>
        <v>2</v>
      </c>
    </row>
    <row r="131" spans="1:22">
      <c r="A131" s="55" t="s">
        <v>47</v>
      </c>
      <c r="B131" s="55">
        <v>4</v>
      </c>
      <c r="C131" s="49" t="s">
        <v>743</v>
      </c>
      <c r="D131" s="49">
        <v>15</v>
      </c>
      <c r="E131" s="49">
        <v>39720</v>
      </c>
      <c r="F131" s="50" t="s">
        <v>623</v>
      </c>
      <c r="G131" s="49" t="s">
        <v>311</v>
      </c>
      <c r="H131" s="49" t="s">
        <v>269</v>
      </c>
      <c r="I131" s="49" t="s">
        <v>295</v>
      </c>
      <c r="J131" s="49" t="s">
        <v>337</v>
      </c>
      <c r="K131" s="49" t="s">
        <v>12</v>
      </c>
      <c r="L131" s="49" t="s">
        <v>14</v>
      </c>
      <c r="M131" s="49" t="s">
        <v>24</v>
      </c>
      <c r="N131" s="49">
        <v>6</v>
      </c>
      <c r="O131" s="49">
        <v>4</v>
      </c>
      <c r="P131" s="49">
        <v>4</v>
      </c>
      <c r="Q131" s="49">
        <v>2.5</v>
      </c>
      <c r="R131" s="49" t="s">
        <v>165</v>
      </c>
      <c r="S131" s="49" t="s">
        <v>162</v>
      </c>
      <c r="T131" s="49" t="s">
        <v>163</v>
      </c>
      <c r="U131" s="49">
        <v>26.5</v>
      </c>
      <c r="V131" s="49">
        <f t="shared" si="2"/>
        <v>1</v>
      </c>
    </row>
    <row r="132" spans="1:22">
      <c r="A132" s="55" t="s">
        <v>47</v>
      </c>
      <c r="B132" s="55">
        <v>5</v>
      </c>
      <c r="C132" s="49" t="s">
        <v>742</v>
      </c>
      <c r="D132" s="49">
        <v>22</v>
      </c>
      <c r="E132" s="49">
        <v>39770</v>
      </c>
      <c r="F132" s="50" t="s">
        <v>624</v>
      </c>
      <c r="G132" s="49" t="s">
        <v>625</v>
      </c>
      <c r="H132" s="49" t="s">
        <v>270</v>
      </c>
      <c r="I132" s="49" t="s">
        <v>295</v>
      </c>
      <c r="J132" s="49" t="s">
        <v>626</v>
      </c>
      <c r="K132" s="49" t="s">
        <v>32</v>
      </c>
      <c r="L132" s="49" t="s">
        <v>14</v>
      </c>
      <c r="M132" s="49" t="s">
        <v>24</v>
      </c>
      <c r="N132" s="49">
        <v>3.75</v>
      </c>
      <c r="O132" s="49">
        <v>2.75</v>
      </c>
      <c r="P132" s="49">
        <v>1.75</v>
      </c>
      <c r="Q132" s="49">
        <v>1.5</v>
      </c>
      <c r="R132" s="49" t="s">
        <v>217</v>
      </c>
      <c r="S132" s="49" t="s">
        <v>162</v>
      </c>
      <c r="T132" s="49" t="s">
        <v>163</v>
      </c>
      <c r="U132" s="49">
        <v>15.25</v>
      </c>
      <c r="V132" s="49" t="str">
        <f t="shared" si="2"/>
        <v/>
      </c>
    </row>
    <row r="133" spans="1:22">
      <c r="A133" s="55" t="s">
        <v>47</v>
      </c>
      <c r="B133" s="55">
        <v>6</v>
      </c>
      <c r="C133" s="49" t="s">
        <v>743</v>
      </c>
      <c r="D133" s="49">
        <v>16</v>
      </c>
      <c r="E133" s="49">
        <v>39797</v>
      </c>
      <c r="F133" s="50" t="s">
        <v>627</v>
      </c>
      <c r="G133" s="49" t="s">
        <v>628</v>
      </c>
      <c r="H133" s="49" t="s">
        <v>269</v>
      </c>
      <c r="I133" s="49" t="s">
        <v>295</v>
      </c>
      <c r="J133" s="49" t="s">
        <v>629</v>
      </c>
      <c r="K133" s="49" t="s">
        <v>12</v>
      </c>
      <c r="L133" s="49" t="s">
        <v>14</v>
      </c>
      <c r="M133" s="49" t="s">
        <v>24</v>
      </c>
      <c r="N133" s="49">
        <v>4</v>
      </c>
      <c r="O133" s="49">
        <v>3.25</v>
      </c>
      <c r="P133" s="49">
        <v>4.5</v>
      </c>
      <c r="Q133" s="49">
        <v>1.5</v>
      </c>
      <c r="R133" s="49" t="s">
        <v>165</v>
      </c>
      <c r="S133" s="49" t="s">
        <v>162</v>
      </c>
      <c r="T133" s="49" t="s">
        <v>163</v>
      </c>
      <c r="U133" s="49">
        <v>21.75</v>
      </c>
      <c r="V133" s="49" t="str">
        <f t="shared" si="2"/>
        <v/>
      </c>
    </row>
    <row r="134" spans="1:22">
      <c r="A134" s="55" t="s">
        <v>47</v>
      </c>
      <c r="B134" s="55">
        <v>7</v>
      </c>
      <c r="C134" s="49" t="s">
        <v>742</v>
      </c>
      <c r="D134" s="49">
        <v>23</v>
      </c>
      <c r="E134" s="49">
        <v>39802</v>
      </c>
      <c r="F134" s="50" t="s">
        <v>630</v>
      </c>
      <c r="G134" s="49" t="s">
        <v>373</v>
      </c>
      <c r="H134" s="49" t="s">
        <v>269</v>
      </c>
      <c r="I134" s="49" t="s">
        <v>295</v>
      </c>
      <c r="J134" s="49" t="s">
        <v>631</v>
      </c>
      <c r="K134" s="49" t="s">
        <v>12</v>
      </c>
      <c r="L134" s="49" t="s">
        <v>19</v>
      </c>
      <c r="M134" s="49" t="s">
        <v>24</v>
      </c>
      <c r="N134" s="49">
        <v>5.5</v>
      </c>
      <c r="O134" s="49">
        <v>6</v>
      </c>
      <c r="P134" s="49">
        <v>3.75</v>
      </c>
      <c r="Q134" s="49">
        <v>2.5</v>
      </c>
      <c r="R134" s="49" t="s">
        <v>165</v>
      </c>
      <c r="S134" s="49" t="s">
        <v>164</v>
      </c>
      <c r="T134" s="49" t="s">
        <v>163</v>
      </c>
      <c r="U134" s="49">
        <v>27</v>
      </c>
      <c r="V134" s="49">
        <f t="shared" si="2"/>
        <v>1</v>
      </c>
    </row>
    <row r="135" spans="1:22">
      <c r="A135" s="55" t="s">
        <v>47</v>
      </c>
      <c r="B135" s="55">
        <v>8</v>
      </c>
      <c r="C135" s="49" t="s">
        <v>742</v>
      </c>
      <c r="D135" s="49">
        <v>24</v>
      </c>
      <c r="E135" s="49">
        <v>39860</v>
      </c>
      <c r="F135" s="50" t="s">
        <v>632</v>
      </c>
      <c r="G135" s="49" t="s">
        <v>575</v>
      </c>
      <c r="H135" s="49" t="s">
        <v>269</v>
      </c>
      <c r="I135" s="49" t="s">
        <v>295</v>
      </c>
      <c r="J135" s="49" t="s">
        <v>574</v>
      </c>
      <c r="K135" s="49" t="s">
        <v>13</v>
      </c>
      <c r="L135" s="49" t="s">
        <v>14</v>
      </c>
      <c r="M135" s="49" t="s">
        <v>24</v>
      </c>
      <c r="N135" s="49">
        <v>4.25</v>
      </c>
      <c r="O135" s="49">
        <v>3.75</v>
      </c>
      <c r="P135" s="49">
        <v>1.75</v>
      </c>
      <c r="Q135" s="49">
        <v>0.5</v>
      </c>
      <c r="R135" s="49" t="s">
        <v>166</v>
      </c>
      <c r="S135" s="49" t="s">
        <v>162</v>
      </c>
      <c r="T135" s="49" t="s">
        <v>163</v>
      </c>
      <c r="U135" s="49">
        <v>16.25</v>
      </c>
      <c r="V135" s="49" t="str">
        <f t="shared" si="2"/>
        <v/>
      </c>
    </row>
    <row r="136" spans="1:22">
      <c r="A136" s="55" t="s">
        <v>47</v>
      </c>
      <c r="B136" s="55">
        <v>9</v>
      </c>
      <c r="C136" s="49"/>
      <c r="D136" s="49"/>
      <c r="E136" s="49">
        <v>39882</v>
      </c>
      <c r="F136" s="50" t="s">
        <v>633</v>
      </c>
      <c r="G136" s="49" t="s">
        <v>514</v>
      </c>
      <c r="H136" s="49" t="s">
        <v>270</v>
      </c>
      <c r="I136" s="49" t="s">
        <v>295</v>
      </c>
      <c r="J136" s="49" t="s">
        <v>634</v>
      </c>
      <c r="K136" s="49" t="s">
        <v>18</v>
      </c>
      <c r="L136" s="49" t="s">
        <v>24</v>
      </c>
      <c r="M136" s="49" t="s">
        <v>44</v>
      </c>
      <c r="N136" s="49">
        <v>6.5</v>
      </c>
      <c r="O136" s="49">
        <v>2.25</v>
      </c>
      <c r="P136" s="49">
        <v>1.5</v>
      </c>
      <c r="Q136" s="49">
        <v>0.5</v>
      </c>
      <c r="R136" s="49" t="s">
        <v>161</v>
      </c>
      <c r="S136" s="49" t="s">
        <v>163</v>
      </c>
      <c r="T136" s="49" t="s">
        <v>153</v>
      </c>
      <c r="U136" s="49">
        <v>18.75</v>
      </c>
      <c r="V136" s="49" t="str">
        <f t="shared" si="2"/>
        <v/>
      </c>
    </row>
    <row r="137" spans="1:22">
      <c r="A137" s="55" t="s">
        <v>47</v>
      </c>
      <c r="B137" s="55">
        <v>10</v>
      </c>
      <c r="C137" s="49" t="s">
        <v>743</v>
      </c>
      <c r="D137" s="49">
        <v>17</v>
      </c>
      <c r="E137" s="49">
        <v>39901</v>
      </c>
      <c r="F137" s="50" t="s">
        <v>635</v>
      </c>
      <c r="G137" s="49" t="s">
        <v>514</v>
      </c>
      <c r="H137" s="49" t="s">
        <v>270</v>
      </c>
      <c r="I137" s="49" t="s">
        <v>295</v>
      </c>
      <c r="J137" s="49" t="s">
        <v>636</v>
      </c>
      <c r="K137" s="49" t="s">
        <v>21</v>
      </c>
      <c r="L137" s="49" t="s">
        <v>13</v>
      </c>
      <c r="M137" s="49" t="s">
        <v>18</v>
      </c>
      <c r="N137" s="49">
        <v>7.25</v>
      </c>
      <c r="O137" s="49">
        <v>4.75</v>
      </c>
      <c r="P137" s="49">
        <v>5.25</v>
      </c>
      <c r="Q137" s="49">
        <v>1.5</v>
      </c>
      <c r="R137" s="49" t="s">
        <v>186</v>
      </c>
      <c r="S137" s="49" t="s">
        <v>166</v>
      </c>
      <c r="T137" s="49" t="s">
        <v>161</v>
      </c>
      <c r="U137" s="49">
        <v>31.25</v>
      </c>
      <c r="V137" s="49">
        <f t="shared" si="2"/>
        <v>1</v>
      </c>
    </row>
    <row r="138" spans="1:22">
      <c r="A138" s="55" t="s">
        <v>47</v>
      </c>
      <c r="B138" s="55">
        <v>11</v>
      </c>
      <c r="C138" s="49" t="s">
        <v>742</v>
      </c>
      <c r="D138" s="49">
        <v>25</v>
      </c>
      <c r="E138" s="49">
        <v>39939</v>
      </c>
      <c r="F138" s="50" t="s">
        <v>637</v>
      </c>
      <c r="G138" s="49" t="s">
        <v>456</v>
      </c>
      <c r="H138" s="49" t="s">
        <v>270</v>
      </c>
      <c r="I138" s="49" t="s">
        <v>295</v>
      </c>
      <c r="J138" s="49" t="s">
        <v>604</v>
      </c>
      <c r="K138" s="49" t="s">
        <v>21</v>
      </c>
      <c r="L138" s="49" t="s">
        <v>14</v>
      </c>
      <c r="M138" s="49" t="s">
        <v>24</v>
      </c>
      <c r="N138" s="49">
        <v>5.5</v>
      </c>
      <c r="O138" s="49">
        <v>4.25</v>
      </c>
      <c r="P138" s="49">
        <v>3</v>
      </c>
      <c r="Q138" s="49">
        <v>0</v>
      </c>
      <c r="R138" s="49" t="s">
        <v>186</v>
      </c>
      <c r="S138" s="49" t="s">
        <v>162</v>
      </c>
      <c r="T138" s="49" t="s">
        <v>163</v>
      </c>
      <c r="U138" s="49">
        <v>21.25</v>
      </c>
      <c r="V138" s="49" t="str">
        <f t="shared" si="2"/>
        <v/>
      </c>
    </row>
    <row r="139" spans="1:22">
      <c r="A139" s="55" t="s">
        <v>47</v>
      </c>
      <c r="B139" s="55">
        <v>12</v>
      </c>
      <c r="C139" s="49"/>
      <c r="D139" s="49"/>
      <c r="E139" s="49">
        <v>40113</v>
      </c>
      <c r="F139" s="50" t="s">
        <v>638</v>
      </c>
      <c r="G139" s="49" t="s">
        <v>639</v>
      </c>
      <c r="H139" s="49" t="s">
        <v>270</v>
      </c>
      <c r="I139" s="49" t="s">
        <v>281</v>
      </c>
      <c r="J139" s="49" t="s">
        <v>398</v>
      </c>
      <c r="K139" s="49" t="s">
        <v>12</v>
      </c>
      <c r="L139" s="49" t="s">
        <v>14</v>
      </c>
      <c r="M139" s="49" t="s">
        <v>24</v>
      </c>
      <c r="N139" s="49">
        <v>4.25</v>
      </c>
      <c r="O139" s="49">
        <v>3.5</v>
      </c>
      <c r="P139" s="49">
        <v>3.25</v>
      </c>
      <c r="Q139" s="49">
        <v>0.5</v>
      </c>
      <c r="R139" s="49" t="s">
        <v>165</v>
      </c>
      <c r="S139" s="49" t="s">
        <v>162</v>
      </c>
      <c r="T139" s="49" t="s">
        <v>163</v>
      </c>
      <c r="U139" s="49">
        <v>19</v>
      </c>
      <c r="V139" s="49" t="str">
        <f t="shared" si="2"/>
        <v/>
      </c>
    </row>
    <row r="140" spans="1:22">
      <c r="A140" s="55" t="s">
        <v>47</v>
      </c>
      <c r="B140" s="55">
        <v>13</v>
      </c>
      <c r="C140" s="49" t="s">
        <v>743</v>
      </c>
      <c r="D140" s="49">
        <v>18</v>
      </c>
      <c r="E140" s="49">
        <v>40118</v>
      </c>
      <c r="F140" s="50" t="s">
        <v>640</v>
      </c>
      <c r="G140" s="49" t="s">
        <v>389</v>
      </c>
      <c r="H140" s="49" t="s">
        <v>270</v>
      </c>
      <c r="I140" s="49" t="s">
        <v>286</v>
      </c>
      <c r="J140" s="49" t="s">
        <v>398</v>
      </c>
      <c r="K140" s="49" t="s">
        <v>309</v>
      </c>
      <c r="L140" s="49" t="s">
        <v>38</v>
      </c>
      <c r="M140" s="49" t="s">
        <v>100</v>
      </c>
      <c r="N140" s="49">
        <v>6.5</v>
      </c>
      <c r="O140" s="49">
        <v>3</v>
      </c>
      <c r="P140" s="49">
        <v>3</v>
      </c>
      <c r="Q140" s="49">
        <v>1.5</v>
      </c>
      <c r="R140" s="49" t="s">
        <v>738</v>
      </c>
      <c r="S140" s="49" t="s">
        <v>215</v>
      </c>
      <c r="T140" s="49" t="s">
        <v>194</v>
      </c>
      <c r="U140" s="49">
        <v>23.5</v>
      </c>
      <c r="V140" s="49">
        <f t="shared" si="2"/>
        <v>3</v>
      </c>
    </row>
    <row r="141" spans="1:22">
      <c r="A141" s="55" t="s">
        <v>47</v>
      </c>
      <c r="B141" s="55">
        <v>14</v>
      </c>
      <c r="C141" s="49" t="s">
        <v>742</v>
      </c>
      <c r="D141" s="49">
        <v>26</v>
      </c>
      <c r="E141" s="49">
        <v>40124</v>
      </c>
      <c r="F141" s="50" t="s">
        <v>641</v>
      </c>
      <c r="G141" s="49" t="s">
        <v>642</v>
      </c>
      <c r="H141" s="49" t="s">
        <v>269</v>
      </c>
      <c r="I141" s="49" t="s">
        <v>271</v>
      </c>
      <c r="J141" s="49" t="s">
        <v>643</v>
      </c>
      <c r="K141" s="49" t="s">
        <v>12</v>
      </c>
      <c r="L141" s="49" t="s">
        <v>19</v>
      </c>
      <c r="M141" s="49" t="s">
        <v>18</v>
      </c>
      <c r="N141" s="49">
        <v>4.25</v>
      </c>
      <c r="O141" s="49">
        <v>6.25</v>
      </c>
      <c r="P141" s="49">
        <v>4.25</v>
      </c>
      <c r="Q141" s="49">
        <v>1.5</v>
      </c>
      <c r="R141" s="49" t="s">
        <v>165</v>
      </c>
      <c r="S141" s="49" t="s">
        <v>164</v>
      </c>
      <c r="T141" s="49" t="s">
        <v>161</v>
      </c>
      <c r="U141" s="49">
        <v>24.75</v>
      </c>
      <c r="V141" s="49" t="str">
        <f t="shared" si="2"/>
        <v/>
      </c>
    </row>
    <row r="142" spans="1:22">
      <c r="A142" s="55" t="s">
        <v>47</v>
      </c>
      <c r="B142" s="55">
        <v>15</v>
      </c>
      <c r="C142" s="49"/>
      <c r="D142" s="49"/>
      <c r="E142" s="49">
        <v>40126</v>
      </c>
      <c r="F142" s="50" t="s">
        <v>644</v>
      </c>
      <c r="G142" s="49" t="s">
        <v>645</v>
      </c>
      <c r="H142" s="49" t="s">
        <v>269</v>
      </c>
      <c r="I142" s="49" t="s">
        <v>295</v>
      </c>
      <c r="J142" s="49" t="s">
        <v>646</v>
      </c>
      <c r="K142" s="49" t="s">
        <v>14</v>
      </c>
      <c r="L142" s="49" t="s">
        <v>18</v>
      </c>
      <c r="M142" s="49" t="s">
        <v>24</v>
      </c>
      <c r="N142" s="49">
        <v>4.5</v>
      </c>
      <c r="O142" s="49">
        <v>2.75</v>
      </c>
      <c r="P142" s="49">
        <v>0.75</v>
      </c>
      <c r="Q142" s="49">
        <v>1</v>
      </c>
      <c r="R142" s="49" t="s">
        <v>162</v>
      </c>
      <c r="S142" s="49" t="s">
        <v>161</v>
      </c>
      <c r="T142" s="49" t="s">
        <v>163</v>
      </c>
      <c r="U142" s="49">
        <v>14.25</v>
      </c>
      <c r="V142" s="49" t="str">
        <f t="shared" si="2"/>
        <v/>
      </c>
    </row>
    <row r="143" spans="1:22">
      <c r="A143" s="55" t="s">
        <v>47</v>
      </c>
      <c r="B143" s="55">
        <v>16</v>
      </c>
      <c r="C143" s="49" t="s">
        <v>743</v>
      </c>
      <c r="D143" s="49">
        <v>19</v>
      </c>
      <c r="E143" s="49">
        <v>40163</v>
      </c>
      <c r="F143" s="50" t="s">
        <v>647</v>
      </c>
      <c r="G143" s="49" t="s">
        <v>648</v>
      </c>
      <c r="H143" s="49" t="s">
        <v>269</v>
      </c>
      <c r="I143" s="49" t="s">
        <v>649</v>
      </c>
      <c r="J143" s="49" t="s">
        <v>650</v>
      </c>
      <c r="K143" s="49" t="s">
        <v>16</v>
      </c>
      <c r="L143" s="49" t="s">
        <v>21</v>
      </c>
      <c r="M143" s="49" t="s">
        <v>12</v>
      </c>
      <c r="N143" s="49">
        <v>6.25</v>
      </c>
      <c r="O143" s="49">
        <v>6</v>
      </c>
      <c r="P143" s="49">
        <v>3.5</v>
      </c>
      <c r="Q143" s="49">
        <v>1</v>
      </c>
      <c r="R143" s="49" t="s">
        <v>214</v>
      </c>
      <c r="S143" s="49" t="s">
        <v>186</v>
      </c>
      <c r="T143" s="49" t="s">
        <v>165</v>
      </c>
      <c r="U143" s="49">
        <v>26.5</v>
      </c>
      <c r="V143" s="49">
        <f t="shared" si="2"/>
        <v>3</v>
      </c>
    </row>
    <row r="144" spans="1:22">
      <c r="A144" s="55" t="s">
        <v>47</v>
      </c>
      <c r="B144" s="55">
        <v>17</v>
      </c>
      <c r="C144" s="49" t="s">
        <v>742</v>
      </c>
      <c r="D144" s="49">
        <v>27</v>
      </c>
      <c r="E144" s="49">
        <v>40166</v>
      </c>
      <c r="F144" s="50" t="s">
        <v>651</v>
      </c>
      <c r="G144" s="49" t="s">
        <v>652</v>
      </c>
      <c r="H144" s="49" t="s">
        <v>269</v>
      </c>
      <c r="I144" s="49" t="s">
        <v>653</v>
      </c>
      <c r="J144" s="49" t="s">
        <v>654</v>
      </c>
      <c r="K144" s="49" t="s">
        <v>36</v>
      </c>
      <c r="L144" s="49" t="s">
        <v>100</v>
      </c>
      <c r="M144" s="49" t="s">
        <v>24</v>
      </c>
      <c r="N144" s="49">
        <v>4.25</v>
      </c>
      <c r="O144" s="49">
        <v>3.25</v>
      </c>
      <c r="P144" s="49">
        <v>3.75</v>
      </c>
      <c r="Q144" s="49">
        <v>0.5</v>
      </c>
      <c r="R144" s="49" t="s">
        <v>179</v>
      </c>
      <c r="S144" s="49" t="s">
        <v>194</v>
      </c>
      <c r="T144" s="49" t="s">
        <v>163</v>
      </c>
      <c r="U144" s="49">
        <v>19.75</v>
      </c>
      <c r="V144" s="49" t="str">
        <f t="shared" si="2"/>
        <v/>
      </c>
    </row>
    <row r="145" spans="1:22">
      <c r="A145" s="55" t="s">
        <v>47</v>
      </c>
      <c r="B145" s="55">
        <v>18</v>
      </c>
      <c r="C145" s="49" t="s">
        <v>743</v>
      </c>
      <c r="D145" s="49">
        <v>20</v>
      </c>
      <c r="E145" s="49">
        <v>40190</v>
      </c>
      <c r="F145" s="50" t="s">
        <v>352</v>
      </c>
      <c r="G145" s="49" t="s">
        <v>473</v>
      </c>
      <c r="H145" s="49" t="s">
        <v>269</v>
      </c>
      <c r="I145" s="49" t="s">
        <v>279</v>
      </c>
      <c r="J145" s="49" t="s">
        <v>629</v>
      </c>
      <c r="K145" s="49" t="s">
        <v>35</v>
      </c>
      <c r="L145" s="49" t="s">
        <v>36</v>
      </c>
      <c r="M145" s="49" t="s">
        <v>24</v>
      </c>
      <c r="N145" s="49">
        <v>5.75</v>
      </c>
      <c r="O145" s="49">
        <v>4.5</v>
      </c>
      <c r="P145" s="49">
        <v>4.5</v>
      </c>
      <c r="Q145" s="49">
        <v>1.5</v>
      </c>
      <c r="R145" s="49" t="s">
        <v>176</v>
      </c>
      <c r="S145" s="49" t="s">
        <v>179</v>
      </c>
      <c r="T145" s="49" t="s">
        <v>163</v>
      </c>
      <c r="U145" s="49">
        <v>26.5</v>
      </c>
      <c r="V145" s="49">
        <f t="shared" si="2"/>
        <v>3</v>
      </c>
    </row>
    <row r="146" spans="1:22">
      <c r="A146" s="55" t="s">
        <v>47</v>
      </c>
      <c r="B146" s="55">
        <v>19</v>
      </c>
      <c r="C146" s="49" t="s">
        <v>742</v>
      </c>
      <c r="D146" s="49">
        <v>28</v>
      </c>
      <c r="E146" s="49">
        <v>40205</v>
      </c>
      <c r="F146" s="50" t="s">
        <v>655</v>
      </c>
      <c r="G146" s="49" t="s">
        <v>591</v>
      </c>
      <c r="H146" s="49" t="s">
        <v>269</v>
      </c>
      <c r="I146" s="49" t="s">
        <v>295</v>
      </c>
      <c r="J146" s="49" t="s">
        <v>656</v>
      </c>
      <c r="K146" s="49" t="s">
        <v>14</v>
      </c>
      <c r="L146" s="49" t="s">
        <v>100</v>
      </c>
      <c r="M146" s="49" t="s">
        <v>24</v>
      </c>
      <c r="N146" s="49">
        <v>5.75</v>
      </c>
      <c r="O146" s="49">
        <v>4.5</v>
      </c>
      <c r="P146" s="49">
        <v>2.25</v>
      </c>
      <c r="Q146" s="49">
        <v>0.5</v>
      </c>
      <c r="R146" s="49" t="s">
        <v>162</v>
      </c>
      <c r="S146" s="49" t="s">
        <v>194</v>
      </c>
      <c r="T146" s="49" t="s">
        <v>163</v>
      </c>
      <c r="U146" s="49">
        <v>21</v>
      </c>
      <c r="V146" s="49">
        <f t="shared" si="2"/>
        <v>2</v>
      </c>
    </row>
    <row r="147" spans="1:22">
      <c r="A147" s="55" t="s">
        <v>47</v>
      </c>
      <c r="B147" s="55">
        <v>20</v>
      </c>
      <c r="C147" s="49" t="s">
        <v>743</v>
      </c>
      <c r="D147" s="49">
        <v>21</v>
      </c>
      <c r="E147" s="49">
        <v>40254</v>
      </c>
      <c r="F147" s="50" t="s">
        <v>657</v>
      </c>
      <c r="G147" s="49" t="s">
        <v>658</v>
      </c>
      <c r="H147" s="49" t="s">
        <v>269</v>
      </c>
      <c r="I147" s="49" t="s">
        <v>295</v>
      </c>
      <c r="J147" s="49" t="s">
        <v>659</v>
      </c>
      <c r="K147" s="49" t="s">
        <v>309</v>
      </c>
      <c r="L147" s="49" t="s">
        <v>14</v>
      </c>
      <c r="M147" s="49" t="s">
        <v>24</v>
      </c>
      <c r="N147" s="49">
        <v>7</v>
      </c>
      <c r="O147" s="49">
        <v>3.75</v>
      </c>
      <c r="P147" s="49">
        <v>4.5</v>
      </c>
      <c r="Q147" s="49">
        <v>1.5</v>
      </c>
      <c r="R147" s="49" t="s">
        <v>738</v>
      </c>
      <c r="S147" s="49" t="s">
        <v>162</v>
      </c>
      <c r="T147" s="49" t="s">
        <v>163</v>
      </c>
      <c r="U147" s="49">
        <v>28.25</v>
      </c>
      <c r="V147" s="49">
        <f t="shared" si="2"/>
        <v>1</v>
      </c>
    </row>
    <row r="148" spans="1:22">
      <c r="A148" s="55" t="s">
        <v>47</v>
      </c>
      <c r="B148" s="55">
        <v>21</v>
      </c>
      <c r="C148" s="49" t="s">
        <v>742</v>
      </c>
      <c r="D148" s="49">
        <v>29</v>
      </c>
      <c r="E148" s="49">
        <v>40307</v>
      </c>
      <c r="F148" s="50" t="s">
        <v>412</v>
      </c>
      <c r="G148" s="49" t="s">
        <v>542</v>
      </c>
      <c r="H148" s="49" t="s">
        <v>270</v>
      </c>
      <c r="I148" s="49" t="s">
        <v>275</v>
      </c>
      <c r="J148" s="49" t="s">
        <v>660</v>
      </c>
      <c r="K148" s="49" t="s">
        <v>12</v>
      </c>
      <c r="L148" s="49" t="s">
        <v>14</v>
      </c>
      <c r="M148" s="49" t="s">
        <v>24</v>
      </c>
      <c r="N148" s="49">
        <v>5.75</v>
      </c>
      <c r="O148" s="49">
        <v>3.75</v>
      </c>
      <c r="P148" s="49">
        <v>4</v>
      </c>
      <c r="Q148" s="49">
        <v>0.5</v>
      </c>
      <c r="R148" s="49" t="s">
        <v>165</v>
      </c>
      <c r="S148" s="49" t="s">
        <v>162</v>
      </c>
      <c r="T148" s="49" t="s">
        <v>163</v>
      </c>
      <c r="U148" s="49">
        <v>23.75</v>
      </c>
      <c r="V148" s="49" t="str">
        <f t="shared" si="2"/>
        <v/>
      </c>
    </row>
    <row r="149" spans="1:22">
      <c r="A149" s="55" t="s">
        <v>47</v>
      </c>
      <c r="B149" s="55">
        <v>22</v>
      </c>
      <c r="C149" s="49" t="s">
        <v>742</v>
      </c>
      <c r="D149" s="49">
        <v>30</v>
      </c>
      <c r="E149" s="49">
        <v>40391</v>
      </c>
      <c r="F149" s="50" t="s">
        <v>661</v>
      </c>
      <c r="G149" s="49" t="s">
        <v>327</v>
      </c>
      <c r="H149" s="49" t="s">
        <v>270</v>
      </c>
      <c r="I149" s="49" t="s">
        <v>295</v>
      </c>
      <c r="J149" s="49" t="s">
        <v>662</v>
      </c>
      <c r="K149" s="49" t="s">
        <v>12</v>
      </c>
      <c r="L149" s="49" t="s">
        <v>14</v>
      </c>
      <c r="M149" s="49" t="s">
        <v>24</v>
      </c>
      <c r="N149" s="49">
        <v>6.5</v>
      </c>
      <c r="O149" s="49">
        <v>4.75</v>
      </c>
      <c r="P149" s="49">
        <v>1.75</v>
      </c>
      <c r="Q149" s="49">
        <v>1.5</v>
      </c>
      <c r="R149" s="49" t="s">
        <v>165</v>
      </c>
      <c r="S149" s="49" t="s">
        <v>162</v>
      </c>
      <c r="T149" s="49" t="s">
        <v>163</v>
      </c>
      <c r="U149" s="49">
        <v>22.75</v>
      </c>
      <c r="V149" s="49" t="str">
        <f t="shared" si="2"/>
        <v/>
      </c>
    </row>
    <row r="150" spans="1:22">
      <c r="A150" s="55" t="s">
        <v>47</v>
      </c>
      <c r="B150" s="55">
        <v>23</v>
      </c>
      <c r="C150" s="49" t="s">
        <v>742</v>
      </c>
      <c r="D150" s="49">
        <v>31</v>
      </c>
      <c r="E150" s="49">
        <v>40372</v>
      </c>
      <c r="F150" s="50" t="s">
        <v>663</v>
      </c>
      <c r="G150" s="49" t="s">
        <v>327</v>
      </c>
      <c r="H150" s="49" t="s">
        <v>270</v>
      </c>
      <c r="I150" s="49" t="s">
        <v>295</v>
      </c>
      <c r="J150" s="49" t="s">
        <v>664</v>
      </c>
      <c r="K150" s="49" t="s">
        <v>268</v>
      </c>
      <c r="L150" s="49" t="s">
        <v>44</v>
      </c>
      <c r="M150" s="49" t="s">
        <v>100</v>
      </c>
      <c r="N150" s="49">
        <v>5.75</v>
      </c>
      <c r="O150" s="49">
        <v>3.25</v>
      </c>
      <c r="P150" s="49">
        <v>1.75</v>
      </c>
      <c r="Q150" s="49">
        <v>0.5</v>
      </c>
      <c r="R150" s="49" t="s">
        <v>292</v>
      </c>
      <c r="S150" s="49" t="s">
        <v>153</v>
      </c>
      <c r="T150" s="49" t="s">
        <v>194</v>
      </c>
      <c r="U150" s="49">
        <v>18.75</v>
      </c>
      <c r="V150" s="49" t="str">
        <f t="shared" si="2"/>
        <v/>
      </c>
    </row>
    <row r="151" spans="1:22">
      <c r="A151" s="55" t="s">
        <v>47</v>
      </c>
      <c r="B151" s="55">
        <v>24</v>
      </c>
      <c r="C151" s="49" t="s">
        <v>742</v>
      </c>
      <c r="D151" s="49">
        <v>32</v>
      </c>
      <c r="E151" s="49">
        <v>40464</v>
      </c>
      <c r="F151" s="50" t="s">
        <v>665</v>
      </c>
      <c r="G151" s="49" t="s">
        <v>666</v>
      </c>
      <c r="H151" s="49" t="s">
        <v>269</v>
      </c>
      <c r="I151" s="49" t="s">
        <v>272</v>
      </c>
      <c r="J151" s="49" t="s">
        <v>667</v>
      </c>
      <c r="K151" s="49" t="s">
        <v>32</v>
      </c>
      <c r="L151" s="49" t="s">
        <v>123</v>
      </c>
      <c r="M151" s="49" t="s">
        <v>100</v>
      </c>
      <c r="N151" s="49">
        <v>4</v>
      </c>
      <c r="O151" s="49">
        <v>2.75</v>
      </c>
      <c r="P151" s="49">
        <v>4</v>
      </c>
      <c r="Q151" s="49">
        <v>1.5</v>
      </c>
      <c r="R151" s="49" t="s">
        <v>217</v>
      </c>
      <c r="S151" s="49" t="s">
        <v>218</v>
      </c>
      <c r="T151" s="49" t="s">
        <v>194</v>
      </c>
      <c r="U151" s="49">
        <v>20.25</v>
      </c>
      <c r="V151" s="49" t="str">
        <f t="shared" si="2"/>
        <v/>
      </c>
    </row>
    <row r="152" spans="1:22">
      <c r="A152" s="55" t="s">
        <v>47</v>
      </c>
      <c r="B152" s="55">
        <v>25</v>
      </c>
      <c r="C152" s="49" t="s">
        <v>743</v>
      </c>
      <c r="D152" s="49">
        <v>22</v>
      </c>
      <c r="E152" s="49">
        <v>40559</v>
      </c>
      <c r="F152" s="50" t="s">
        <v>668</v>
      </c>
      <c r="G152" s="49" t="s">
        <v>336</v>
      </c>
      <c r="H152" s="49" t="s">
        <v>270</v>
      </c>
      <c r="I152" s="49" t="s">
        <v>295</v>
      </c>
      <c r="J152" s="49" t="s">
        <v>669</v>
      </c>
      <c r="K152" s="49" t="s">
        <v>21</v>
      </c>
      <c r="L152" s="49" t="s">
        <v>36</v>
      </c>
      <c r="M152" s="49" t="s">
        <v>24</v>
      </c>
      <c r="N152" s="49">
        <v>6.5</v>
      </c>
      <c r="O152" s="49">
        <v>2.75</v>
      </c>
      <c r="P152" s="49">
        <v>4</v>
      </c>
      <c r="Q152" s="49">
        <v>1.5</v>
      </c>
      <c r="R152" s="49" t="s">
        <v>186</v>
      </c>
      <c r="S152" s="49" t="s">
        <v>179</v>
      </c>
      <c r="T152" s="49" t="s">
        <v>163</v>
      </c>
      <c r="U152" s="49">
        <v>25.25</v>
      </c>
      <c r="V152" s="49">
        <f t="shared" si="2"/>
        <v>3</v>
      </c>
    </row>
    <row r="153" spans="1:22">
      <c r="A153" s="55" t="s">
        <v>47</v>
      </c>
      <c r="B153" s="55">
        <v>26</v>
      </c>
      <c r="C153" s="49" t="s">
        <v>743</v>
      </c>
      <c r="D153" s="49">
        <v>23</v>
      </c>
      <c r="E153" s="49">
        <v>40618</v>
      </c>
      <c r="F153" s="50" t="s">
        <v>671</v>
      </c>
      <c r="G153" s="49" t="s">
        <v>419</v>
      </c>
      <c r="H153" s="49" t="s">
        <v>270</v>
      </c>
      <c r="I153" s="49" t="s">
        <v>295</v>
      </c>
      <c r="J153" s="49" t="s">
        <v>337</v>
      </c>
      <c r="K153" s="49" t="s">
        <v>38</v>
      </c>
      <c r="L153" s="49" t="s">
        <v>100</v>
      </c>
      <c r="M153" s="49" t="s">
        <v>24</v>
      </c>
      <c r="N153" s="49">
        <v>5.75</v>
      </c>
      <c r="O153" s="49">
        <v>3</v>
      </c>
      <c r="P153" s="49">
        <v>2.75</v>
      </c>
      <c r="Q153" s="49">
        <v>0.5</v>
      </c>
      <c r="R153" s="49" t="s">
        <v>215</v>
      </c>
      <c r="S153" s="49" t="s">
        <v>194</v>
      </c>
      <c r="T153" s="49" t="s">
        <v>163</v>
      </c>
      <c r="U153" s="49">
        <v>20.5</v>
      </c>
      <c r="V153" s="49">
        <f t="shared" si="2"/>
        <v>2</v>
      </c>
    </row>
    <row r="154" spans="1:22">
      <c r="A154" s="55" t="s">
        <v>50</v>
      </c>
      <c r="B154" s="55">
        <v>1</v>
      </c>
      <c r="C154" s="49" t="s">
        <v>744</v>
      </c>
      <c r="D154" s="49">
        <v>1</v>
      </c>
      <c r="E154" s="49">
        <v>39452</v>
      </c>
      <c r="F154" s="50" t="s">
        <v>672</v>
      </c>
      <c r="G154" s="49" t="s">
        <v>226</v>
      </c>
      <c r="H154" s="49" t="s">
        <v>269</v>
      </c>
      <c r="I154" s="49" t="s">
        <v>287</v>
      </c>
      <c r="J154" s="49" t="s">
        <v>673</v>
      </c>
      <c r="K154" s="49" t="s">
        <v>16</v>
      </c>
      <c r="L154" s="49" t="s">
        <v>36</v>
      </c>
      <c r="M154" s="49" t="s">
        <v>18</v>
      </c>
      <c r="N154" s="49">
        <v>6.25</v>
      </c>
      <c r="O154" s="49">
        <v>5</v>
      </c>
      <c r="P154" s="49">
        <v>5.25</v>
      </c>
      <c r="Q154" s="49">
        <v>1</v>
      </c>
      <c r="R154" s="49" t="s">
        <v>214</v>
      </c>
      <c r="S154" s="49" t="s">
        <v>179</v>
      </c>
      <c r="T154" s="49" t="s">
        <v>161</v>
      </c>
      <c r="U154" s="49">
        <v>29</v>
      </c>
      <c r="V154" s="49">
        <f t="shared" si="2"/>
        <v>2</v>
      </c>
    </row>
    <row r="155" spans="1:22">
      <c r="A155" s="55" t="s">
        <v>50</v>
      </c>
      <c r="B155" s="55">
        <v>2</v>
      </c>
      <c r="C155" s="49" t="s">
        <v>744</v>
      </c>
      <c r="D155" s="49">
        <v>2</v>
      </c>
      <c r="E155" s="49">
        <v>39483</v>
      </c>
      <c r="F155" s="50" t="s">
        <v>674</v>
      </c>
      <c r="G155" s="49" t="s">
        <v>506</v>
      </c>
      <c r="H155" s="49" t="s">
        <v>269</v>
      </c>
      <c r="I155" s="49" t="s">
        <v>295</v>
      </c>
      <c r="J155" s="49" t="s">
        <v>675</v>
      </c>
      <c r="K155" s="49" t="s">
        <v>48</v>
      </c>
      <c r="L155" s="49" t="s">
        <v>28</v>
      </c>
      <c r="M155" s="49" t="s">
        <v>38</v>
      </c>
      <c r="N155" s="49">
        <v>6.75</v>
      </c>
      <c r="O155" s="49">
        <v>3.5</v>
      </c>
      <c r="P155" s="49">
        <v>4.5</v>
      </c>
      <c r="Q155" s="49">
        <v>1.5</v>
      </c>
      <c r="R155" s="49" t="s">
        <v>168</v>
      </c>
      <c r="S155" s="49" t="s">
        <v>181</v>
      </c>
      <c r="T155" s="49" t="s">
        <v>215</v>
      </c>
      <c r="U155" s="49">
        <v>27.5</v>
      </c>
      <c r="V155" s="49">
        <f t="shared" si="2"/>
        <v>2</v>
      </c>
    </row>
    <row r="156" spans="1:22">
      <c r="A156" s="55" t="s">
        <v>50</v>
      </c>
      <c r="B156" s="55">
        <v>3</v>
      </c>
      <c r="C156" s="49" t="s">
        <v>744</v>
      </c>
      <c r="D156" s="49">
        <v>3</v>
      </c>
      <c r="E156" s="49">
        <v>39542</v>
      </c>
      <c r="F156" s="50" t="s">
        <v>676</v>
      </c>
      <c r="G156" s="49" t="s">
        <v>677</v>
      </c>
      <c r="H156" s="49" t="s">
        <v>270</v>
      </c>
      <c r="I156" s="49" t="s">
        <v>272</v>
      </c>
      <c r="J156" s="49" t="s">
        <v>678</v>
      </c>
      <c r="K156" s="49" t="s">
        <v>20</v>
      </c>
      <c r="L156" s="49" t="s">
        <v>309</v>
      </c>
      <c r="M156" s="49" t="s">
        <v>32</v>
      </c>
      <c r="N156" s="49">
        <v>6</v>
      </c>
      <c r="O156" s="49">
        <v>8</v>
      </c>
      <c r="P156" s="49">
        <v>5</v>
      </c>
      <c r="Q156" s="49">
        <v>1.5</v>
      </c>
      <c r="R156" s="49" t="s">
        <v>184</v>
      </c>
      <c r="S156" s="49" t="s">
        <v>738</v>
      </c>
      <c r="T156" s="49" t="s">
        <v>217</v>
      </c>
      <c r="U156" s="49">
        <v>31.5</v>
      </c>
      <c r="V156" s="49">
        <f t="shared" si="2"/>
        <v>2</v>
      </c>
    </row>
    <row r="157" spans="1:22">
      <c r="A157" s="55" t="s">
        <v>50</v>
      </c>
      <c r="B157" s="55">
        <v>4</v>
      </c>
      <c r="C157" s="49" t="s">
        <v>744</v>
      </c>
      <c r="D157" s="49">
        <v>4</v>
      </c>
      <c r="E157" s="49">
        <v>39628</v>
      </c>
      <c r="F157" s="50" t="s">
        <v>679</v>
      </c>
      <c r="G157" s="49" t="s">
        <v>353</v>
      </c>
      <c r="H157" s="49" t="s">
        <v>269</v>
      </c>
      <c r="I157" s="49" t="s">
        <v>271</v>
      </c>
      <c r="J157" s="49" t="s">
        <v>680</v>
      </c>
      <c r="K157" s="49" t="s">
        <v>31</v>
      </c>
      <c r="L157" s="49" t="s">
        <v>16</v>
      </c>
      <c r="M157" s="49" t="s">
        <v>21</v>
      </c>
      <c r="N157" s="49">
        <v>6.75</v>
      </c>
      <c r="O157" s="49">
        <v>9.75</v>
      </c>
      <c r="P157" s="49">
        <v>3.5</v>
      </c>
      <c r="Q157" s="49">
        <v>2.5</v>
      </c>
      <c r="R157" s="49" t="s">
        <v>183</v>
      </c>
      <c r="S157" s="49" t="s">
        <v>214</v>
      </c>
      <c r="T157" s="49" t="s">
        <v>186</v>
      </c>
      <c r="U157" s="49">
        <v>32.75</v>
      </c>
      <c r="V157" s="49">
        <f t="shared" si="2"/>
        <v>3</v>
      </c>
    </row>
    <row r="158" spans="1:22">
      <c r="A158" s="55" t="s">
        <v>50</v>
      </c>
      <c r="B158" s="55">
        <v>5</v>
      </c>
      <c r="C158" s="49" t="s">
        <v>744</v>
      </c>
      <c r="D158" s="49">
        <v>5</v>
      </c>
      <c r="E158" s="49">
        <v>39651</v>
      </c>
      <c r="F158" s="50" t="s">
        <v>428</v>
      </c>
      <c r="G158" s="49" t="s">
        <v>304</v>
      </c>
      <c r="H158" s="49" t="s">
        <v>269</v>
      </c>
      <c r="I158" s="49" t="s">
        <v>364</v>
      </c>
      <c r="J158" s="49" t="s">
        <v>681</v>
      </c>
      <c r="K158" s="49" t="s">
        <v>31</v>
      </c>
      <c r="L158" s="49" t="s">
        <v>48</v>
      </c>
      <c r="M158" s="49" t="s">
        <v>38</v>
      </c>
      <c r="N158" s="49">
        <v>5.5</v>
      </c>
      <c r="O158" s="49">
        <v>6.75</v>
      </c>
      <c r="P158" s="49">
        <v>5</v>
      </c>
      <c r="Q158" s="49">
        <v>1.5</v>
      </c>
      <c r="R158" s="49" t="s">
        <v>183</v>
      </c>
      <c r="S158" s="49" t="s">
        <v>168</v>
      </c>
      <c r="T158" s="49" t="s">
        <v>215</v>
      </c>
      <c r="U158" s="49">
        <v>29.25</v>
      </c>
      <c r="V158" s="49">
        <f t="shared" si="2"/>
        <v>3</v>
      </c>
    </row>
    <row r="159" spans="1:22">
      <c r="A159" s="55" t="s">
        <v>50</v>
      </c>
      <c r="B159" s="55">
        <v>6</v>
      </c>
      <c r="C159" s="49" t="s">
        <v>744</v>
      </c>
      <c r="D159" s="49">
        <v>6</v>
      </c>
      <c r="E159" s="49">
        <v>39650</v>
      </c>
      <c r="F159" s="50" t="s">
        <v>682</v>
      </c>
      <c r="G159" s="49" t="s">
        <v>304</v>
      </c>
      <c r="H159" s="49" t="s">
        <v>269</v>
      </c>
      <c r="I159" s="49" t="s">
        <v>295</v>
      </c>
      <c r="J159" s="49" t="s">
        <v>421</v>
      </c>
      <c r="K159" s="49" t="s">
        <v>30</v>
      </c>
      <c r="L159" s="49" t="s">
        <v>45</v>
      </c>
      <c r="M159" s="49" t="s">
        <v>19</v>
      </c>
      <c r="N159" s="49">
        <v>6.25</v>
      </c>
      <c r="O159" s="49">
        <v>6.25</v>
      </c>
      <c r="P159" s="49">
        <v>5.25</v>
      </c>
      <c r="Q159" s="49">
        <v>2.5</v>
      </c>
      <c r="R159" s="49" t="s">
        <v>159</v>
      </c>
      <c r="S159" s="49" t="s">
        <v>160</v>
      </c>
      <c r="T159" s="49" t="s">
        <v>164</v>
      </c>
      <c r="U159" s="49">
        <v>31.75</v>
      </c>
      <c r="V159" s="49">
        <f t="shared" si="2"/>
        <v>2</v>
      </c>
    </row>
    <row r="160" spans="1:22">
      <c r="A160" s="55" t="s">
        <v>50</v>
      </c>
      <c r="B160" s="55">
        <v>7</v>
      </c>
      <c r="C160" s="49" t="s">
        <v>744</v>
      </c>
      <c r="D160" s="49">
        <v>7</v>
      </c>
      <c r="E160" s="49">
        <v>39700</v>
      </c>
      <c r="F160" s="50" t="s">
        <v>683</v>
      </c>
      <c r="G160" s="49" t="s">
        <v>684</v>
      </c>
      <c r="H160" s="49" t="s">
        <v>269</v>
      </c>
      <c r="I160" s="49" t="s">
        <v>685</v>
      </c>
      <c r="J160" s="49" t="s">
        <v>686</v>
      </c>
      <c r="K160" s="49" t="s">
        <v>16</v>
      </c>
      <c r="L160" s="49" t="s">
        <v>38</v>
      </c>
      <c r="M160" s="49" t="s">
        <v>101</v>
      </c>
      <c r="N160" s="49">
        <v>6.75</v>
      </c>
      <c r="O160" s="49">
        <v>6.25</v>
      </c>
      <c r="P160" s="49">
        <v>6.75</v>
      </c>
      <c r="Q160" s="49">
        <v>1.5</v>
      </c>
      <c r="R160" s="49" t="s">
        <v>214</v>
      </c>
      <c r="S160" s="49" t="s">
        <v>215</v>
      </c>
      <c r="T160" s="49" t="s">
        <v>195</v>
      </c>
      <c r="U160" s="49">
        <v>34.75</v>
      </c>
      <c r="V160" s="49">
        <f t="shared" si="2"/>
        <v>1</v>
      </c>
    </row>
    <row r="161" spans="1:22">
      <c r="A161" s="55" t="s">
        <v>50</v>
      </c>
      <c r="B161" s="55">
        <v>8</v>
      </c>
      <c r="C161" s="49" t="s">
        <v>744</v>
      </c>
      <c r="D161" s="49">
        <v>8</v>
      </c>
      <c r="E161" s="49">
        <v>39751</v>
      </c>
      <c r="F161" s="50" t="s">
        <v>687</v>
      </c>
      <c r="G161" s="49" t="s">
        <v>311</v>
      </c>
      <c r="H161" s="49" t="s">
        <v>269</v>
      </c>
      <c r="I161" s="49" t="s">
        <v>284</v>
      </c>
      <c r="J161" s="49" t="s">
        <v>688</v>
      </c>
      <c r="K161" s="49" t="s">
        <v>48</v>
      </c>
      <c r="L161" s="49" t="s">
        <v>309</v>
      </c>
      <c r="M161" s="49" t="s">
        <v>117</v>
      </c>
      <c r="N161" s="49">
        <v>6</v>
      </c>
      <c r="O161" s="49">
        <v>8.75</v>
      </c>
      <c r="P161" s="49">
        <v>4.25</v>
      </c>
      <c r="Q161" s="49">
        <v>1.5</v>
      </c>
      <c r="R161" s="49" t="s">
        <v>168</v>
      </c>
      <c r="S161" s="49" t="s">
        <v>738</v>
      </c>
      <c r="T161" s="49" t="s">
        <v>209</v>
      </c>
      <c r="U161" s="49">
        <v>30.75</v>
      </c>
      <c r="V161" s="49">
        <f t="shared" si="2"/>
        <v>1</v>
      </c>
    </row>
    <row r="162" spans="1:22">
      <c r="A162" s="55" t="s">
        <v>50</v>
      </c>
      <c r="B162" s="55">
        <v>9</v>
      </c>
      <c r="C162" s="49" t="s">
        <v>744</v>
      </c>
      <c r="D162" s="49">
        <v>9</v>
      </c>
      <c r="E162" s="49">
        <v>39747</v>
      </c>
      <c r="F162" s="50" t="s">
        <v>689</v>
      </c>
      <c r="G162" s="49" t="s">
        <v>311</v>
      </c>
      <c r="H162" s="49" t="s">
        <v>269</v>
      </c>
      <c r="I162" s="49" t="s">
        <v>690</v>
      </c>
      <c r="J162" s="49" t="s">
        <v>691</v>
      </c>
      <c r="K162" s="49" t="s">
        <v>16</v>
      </c>
      <c r="L162" s="49" t="s">
        <v>36</v>
      </c>
      <c r="M162" s="49" t="s">
        <v>18</v>
      </c>
      <c r="N162" s="49">
        <v>5</v>
      </c>
      <c r="O162" s="49">
        <v>9</v>
      </c>
      <c r="P162" s="49">
        <v>4.25</v>
      </c>
      <c r="Q162" s="49">
        <v>1.5</v>
      </c>
      <c r="R162" s="49" t="s">
        <v>214</v>
      </c>
      <c r="S162" s="49" t="s">
        <v>179</v>
      </c>
      <c r="T162" s="49" t="s">
        <v>161</v>
      </c>
      <c r="U162" s="49">
        <v>29</v>
      </c>
      <c r="V162" s="49">
        <f t="shared" si="2"/>
        <v>2</v>
      </c>
    </row>
    <row r="163" spans="1:22">
      <c r="A163" s="55" t="s">
        <v>50</v>
      </c>
      <c r="B163" s="55">
        <v>10</v>
      </c>
      <c r="C163" s="49" t="s">
        <v>744</v>
      </c>
      <c r="D163" s="49">
        <v>10</v>
      </c>
      <c r="E163" s="49">
        <v>39755</v>
      </c>
      <c r="F163" s="50" t="s">
        <v>692</v>
      </c>
      <c r="G163" s="49" t="s">
        <v>693</v>
      </c>
      <c r="H163" s="49" t="s">
        <v>269</v>
      </c>
      <c r="I163" s="49" t="s">
        <v>295</v>
      </c>
      <c r="J163" s="49" t="s">
        <v>694</v>
      </c>
      <c r="K163" s="49" t="s">
        <v>31</v>
      </c>
      <c r="L163" s="49" t="s">
        <v>48</v>
      </c>
      <c r="M163" s="49" t="s">
        <v>18</v>
      </c>
      <c r="N163" s="49">
        <v>8</v>
      </c>
      <c r="O163" s="49">
        <v>7.5</v>
      </c>
      <c r="P163" s="49">
        <v>8</v>
      </c>
      <c r="Q163" s="49">
        <v>1.5</v>
      </c>
      <c r="R163" s="49" t="s">
        <v>183</v>
      </c>
      <c r="S163" s="49" t="s">
        <v>168</v>
      </c>
      <c r="T163" s="49" t="s">
        <v>161</v>
      </c>
      <c r="U163" s="49">
        <v>41</v>
      </c>
      <c r="V163" s="49">
        <f t="shared" si="2"/>
        <v>1</v>
      </c>
    </row>
    <row r="164" spans="1:22">
      <c r="A164" s="55" t="s">
        <v>50</v>
      </c>
      <c r="B164" s="55">
        <v>11</v>
      </c>
      <c r="C164" s="49" t="s">
        <v>744</v>
      </c>
      <c r="D164" s="49">
        <v>11</v>
      </c>
      <c r="E164" s="49">
        <v>39768</v>
      </c>
      <c r="F164" s="50" t="s">
        <v>695</v>
      </c>
      <c r="G164" s="49" t="s">
        <v>316</v>
      </c>
      <c r="H164" s="49" t="s">
        <v>270</v>
      </c>
      <c r="I164" s="49" t="s">
        <v>284</v>
      </c>
      <c r="J164" s="49" t="s">
        <v>696</v>
      </c>
      <c r="K164" s="49" t="s">
        <v>31</v>
      </c>
      <c r="L164" s="49" t="s">
        <v>12</v>
      </c>
      <c r="M164" s="49" t="s">
        <v>18</v>
      </c>
      <c r="N164" s="49">
        <v>5.25</v>
      </c>
      <c r="O164" s="49">
        <v>5</v>
      </c>
      <c r="P164" s="49">
        <v>6.25</v>
      </c>
      <c r="Q164" s="49">
        <v>1</v>
      </c>
      <c r="R164" s="49" t="s">
        <v>183</v>
      </c>
      <c r="S164" s="49" t="s">
        <v>165</v>
      </c>
      <c r="T164" s="49" t="s">
        <v>161</v>
      </c>
      <c r="U164" s="49">
        <v>29</v>
      </c>
      <c r="V164" s="49">
        <f t="shared" si="2"/>
        <v>2</v>
      </c>
    </row>
    <row r="165" spans="1:22">
      <c r="A165" s="55" t="s">
        <v>50</v>
      </c>
      <c r="B165" s="55">
        <v>12</v>
      </c>
      <c r="C165" s="49" t="s">
        <v>744</v>
      </c>
      <c r="D165" s="49">
        <v>12</v>
      </c>
      <c r="E165" s="49">
        <v>39806</v>
      </c>
      <c r="F165" s="50" t="s">
        <v>697</v>
      </c>
      <c r="G165" s="49" t="s">
        <v>373</v>
      </c>
      <c r="H165" s="49" t="s">
        <v>269</v>
      </c>
      <c r="I165" s="49" t="s">
        <v>295</v>
      </c>
      <c r="J165" s="49" t="s">
        <v>466</v>
      </c>
      <c r="K165" s="49" t="s">
        <v>20</v>
      </c>
      <c r="L165" s="49" t="s">
        <v>45</v>
      </c>
      <c r="M165" s="49" t="s">
        <v>19</v>
      </c>
      <c r="N165" s="49">
        <v>8.25</v>
      </c>
      <c r="O165" s="49">
        <v>8.25</v>
      </c>
      <c r="P165" s="49">
        <v>6.25</v>
      </c>
      <c r="Q165" s="49">
        <v>1.5</v>
      </c>
      <c r="R165" s="49" t="s">
        <v>184</v>
      </c>
      <c r="S165" s="49" t="s">
        <v>160</v>
      </c>
      <c r="T165" s="49" t="s">
        <v>164</v>
      </c>
      <c r="U165" s="49">
        <v>38.75</v>
      </c>
      <c r="V165" s="49">
        <f t="shared" si="2"/>
        <v>1</v>
      </c>
    </row>
    <row r="166" spans="1:22">
      <c r="A166" s="55" t="s">
        <v>50</v>
      </c>
      <c r="B166" s="55">
        <v>13</v>
      </c>
      <c r="C166" s="49" t="s">
        <v>744</v>
      </c>
      <c r="D166" s="49">
        <v>13</v>
      </c>
      <c r="E166" s="49">
        <v>39976</v>
      </c>
      <c r="F166" s="50" t="s">
        <v>698</v>
      </c>
      <c r="G166" s="49" t="s">
        <v>522</v>
      </c>
      <c r="H166" s="49" t="s">
        <v>269</v>
      </c>
      <c r="I166" s="49" t="s">
        <v>699</v>
      </c>
      <c r="J166" s="49" t="s">
        <v>601</v>
      </c>
      <c r="K166" s="49" t="s">
        <v>33</v>
      </c>
      <c r="L166" s="49" t="s">
        <v>31</v>
      </c>
      <c r="M166" s="49" t="s">
        <v>38</v>
      </c>
      <c r="N166" s="49">
        <v>7.25</v>
      </c>
      <c r="O166" s="49">
        <v>8.5</v>
      </c>
      <c r="P166" s="49">
        <v>8</v>
      </c>
      <c r="Q166" s="49">
        <v>1.5</v>
      </c>
      <c r="R166" s="49" t="s">
        <v>185</v>
      </c>
      <c r="S166" s="49" t="s">
        <v>183</v>
      </c>
      <c r="T166" s="49" t="s">
        <v>215</v>
      </c>
      <c r="U166" s="49">
        <v>40.5</v>
      </c>
      <c r="V166" s="49">
        <f t="shared" si="2"/>
        <v>1</v>
      </c>
    </row>
    <row r="167" spans="1:22">
      <c r="A167" s="55" t="s">
        <v>50</v>
      </c>
      <c r="B167" s="55">
        <v>14</v>
      </c>
      <c r="C167" s="49" t="s">
        <v>744</v>
      </c>
      <c r="D167" s="49">
        <v>14</v>
      </c>
      <c r="E167" s="49">
        <v>40055</v>
      </c>
      <c r="F167" s="50" t="s">
        <v>700</v>
      </c>
      <c r="G167" s="49" t="s">
        <v>465</v>
      </c>
      <c r="H167" s="49" t="s">
        <v>269</v>
      </c>
      <c r="I167" s="49" t="s">
        <v>295</v>
      </c>
      <c r="J167" s="49" t="s">
        <v>659</v>
      </c>
      <c r="K167" s="49" t="s">
        <v>21</v>
      </c>
      <c r="L167" s="49" t="s">
        <v>14</v>
      </c>
      <c r="M167" s="49" t="s">
        <v>34</v>
      </c>
      <c r="N167" s="49">
        <v>6.25</v>
      </c>
      <c r="O167" s="49">
        <v>9.25</v>
      </c>
      <c r="P167" s="49">
        <v>7</v>
      </c>
      <c r="Q167" s="49">
        <v>1</v>
      </c>
      <c r="R167" s="49" t="s">
        <v>186</v>
      </c>
      <c r="S167" s="49" t="s">
        <v>162</v>
      </c>
      <c r="T167" s="49" t="s">
        <v>134</v>
      </c>
      <c r="U167" s="49">
        <v>36.75</v>
      </c>
      <c r="V167" s="49">
        <f t="shared" si="2"/>
        <v>1</v>
      </c>
    </row>
    <row r="168" spans="1:22">
      <c r="A168" s="55" t="s">
        <v>50</v>
      </c>
      <c r="B168" s="55">
        <v>15</v>
      </c>
      <c r="C168" s="49" t="s">
        <v>744</v>
      </c>
      <c r="D168" s="49">
        <v>15</v>
      </c>
      <c r="E168" s="49">
        <v>40072</v>
      </c>
      <c r="F168" s="50" t="s">
        <v>701</v>
      </c>
      <c r="G168" s="49" t="s">
        <v>319</v>
      </c>
      <c r="H168" s="49" t="s">
        <v>270</v>
      </c>
      <c r="I168" s="49" t="s">
        <v>288</v>
      </c>
      <c r="J168" s="49" t="s">
        <v>702</v>
      </c>
      <c r="K168" s="49" t="s">
        <v>12</v>
      </c>
      <c r="L168" s="49" t="s">
        <v>14</v>
      </c>
      <c r="M168" s="49" t="s">
        <v>18</v>
      </c>
      <c r="N168" s="49">
        <v>5.75</v>
      </c>
      <c r="O168" s="49">
        <v>5</v>
      </c>
      <c r="P168" s="49">
        <v>5.25</v>
      </c>
      <c r="Q168" s="49">
        <v>2.5</v>
      </c>
      <c r="R168" s="49" t="s">
        <v>165</v>
      </c>
      <c r="S168" s="49" t="s">
        <v>162</v>
      </c>
      <c r="T168" s="49" t="s">
        <v>161</v>
      </c>
      <c r="U168" s="49">
        <v>29.5</v>
      </c>
      <c r="V168" s="49">
        <f t="shared" si="2"/>
        <v>1</v>
      </c>
    </row>
    <row r="169" spans="1:22">
      <c r="A169" s="55" t="s">
        <v>50</v>
      </c>
      <c r="B169" s="55">
        <v>16</v>
      </c>
      <c r="C169" s="49" t="s">
        <v>744</v>
      </c>
      <c r="D169" s="49">
        <v>16</v>
      </c>
      <c r="E169" s="49">
        <v>40077</v>
      </c>
      <c r="F169" s="50" t="s">
        <v>703</v>
      </c>
      <c r="G169" s="49" t="s">
        <v>319</v>
      </c>
      <c r="H169" s="49" t="s">
        <v>270</v>
      </c>
      <c r="I169" s="49" t="s">
        <v>361</v>
      </c>
      <c r="J169" s="49" t="s">
        <v>681</v>
      </c>
      <c r="K169" s="49" t="s">
        <v>20</v>
      </c>
      <c r="L169" s="49" t="s">
        <v>16</v>
      </c>
      <c r="M169" s="49" t="s">
        <v>28</v>
      </c>
      <c r="N169" s="49">
        <v>7.25</v>
      </c>
      <c r="O169" s="49">
        <v>8</v>
      </c>
      <c r="P169" s="49">
        <v>5.75</v>
      </c>
      <c r="Q169" s="49">
        <v>1.5</v>
      </c>
      <c r="R169" s="49" t="s">
        <v>184</v>
      </c>
      <c r="S169" s="49" t="s">
        <v>214</v>
      </c>
      <c r="T169" s="49" t="s">
        <v>181</v>
      </c>
      <c r="U169" s="49">
        <v>35.5</v>
      </c>
      <c r="V169" s="49">
        <f t="shared" si="2"/>
        <v>2</v>
      </c>
    </row>
    <row r="170" spans="1:22">
      <c r="A170" s="55" t="s">
        <v>50</v>
      </c>
      <c r="B170" s="55">
        <v>17</v>
      </c>
      <c r="C170" s="49" t="s">
        <v>744</v>
      </c>
      <c r="D170" s="49">
        <v>17</v>
      </c>
      <c r="E170" s="49">
        <v>40081</v>
      </c>
      <c r="F170" s="50" t="s">
        <v>704</v>
      </c>
      <c r="G170" s="49" t="s">
        <v>319</v>
      </c>
      <c r="H170" s="49" t="s">
        <v>270</v>
      </c>
      <c r="I170" s="49" t="s">
        <v>272</v>
      </c>
      <c r="J170" s="49" t="s">
        <v>589</v>
      </c>
      <c r="K170" s="49" t="s">
        <v>31</v>
      </c>
      <c r="L170" s="49" t="s">
        <v>21</v>
      </c>
      <c r="M170" s="49" t="s">
        <v>18</v>
      </c>
      <c r="N170" s="49">
        <v>7.5</v>
      </c>
      <c r="O170" s="49">
        <v>7</v>
      </c>
      <c r="P170" s="49">
        <v>6.5</v>
      </c>
      <c r="Q170" s="49">
        <v>1.5</v>
      </c>
      <c r="R170" s="49" t="s">
        <v>183</v>
      </c>
      <c r="S170" s="49" t="s">
        <v>186</v>
      </c>
      <c r="T170" s="49" t="s">
        <v>161</v>
      </c>
      <c r="U170" s="49">
        <v>36.5</v>
      </c>
      <c r="V170" s="49">
        <f t="shared" si="2"/>
        <v>1</v>
      </c>
    </row>
    <row r="171" spans="1:22">
      <c r="A171" s="55" t="s">
        <v>50</v>
      </c>
      <c r="B171" s="55">
        <v>18</v>
      </c>
      <c r="C171" s="49" t="s">
        <v>744</v>
      </c>
      <c r="D171" s="49">
        <v>18</v>
      </c>
      <c r="E171" s="49">
        <v>40094</v>
      </c>
      <c r="F171" s="50" t="s">
        <v>593</v>
      </c>
      <c r="G171" s="49" t="s">
        <v>705</v>
      </c>
      <c r="H171" s="49" t="s">
        <v>270</v>
      </c>
      <c r="I171" s="49" t="s">
        <v>278</v>
      </c>
      <c r="J171" s="49" t="s">
        <v>706</v>
      </c>
      <c r="K171" s="49" t="s">
        <v>31</v>
      </c>
      <c r="L171" s="49" t="s">
        <v>12</v>
      </c>
      <c r="M171" s="49" t="s">
        <v>18</v>
      </c>
      <c r="N171" s="49">
        <v>6.75</v>
      </c>
      <c r="O171" s="49">
        <v>7</v>
      </c>
      <c r="P171" s="49">
        <v>6</v>
      </c>
      <c r="Q171" s="49">
        <v>1.5</v>
      </c>
      <c r="R171" s="49" t="s">
        <v>183</v>
      </c>
      <c r="S171" s="49" t="s">
        <v>165</v>
      </c>
      <c r="T171" s="49" t="s">
        <v>161</v>
      </c>
      <c r="U171" s="49">
        <v>34</v>
      </c>
      <c r="V171" s="49">
        <f t="shared" si="2"/>
        <v>1</v>
      </c>
    </row>
    <row r="172" spans="1:22">
      <c r="A172" s="55" t="s">
        <v>50</v>
      </c>
      <c r="B172" s="55">
        <v>19</v>
      </c>
      <c r="C172" s="49" t="s">
        <v>744</v>
      </c>
      <c r="D172" s="49">
        <v>19</v>
      </c>
      <c r="E172" s="49">
        <v>40103</v>
      </c>
      <c r="F172" s="50" t="s">
        <v>707</v>
      </c>
      <c r="G172" s="49" t="s">
        <v>639</v>
      </c>
      <c r="H172" s="49" t="s">
        <v>270</v>
      </c>
      <c r="I172" s="49" t="s">
        <v>708</v>
      </c>
      <c r="J172" s="49" t="s">
        <v>709</v>
      </c>
      <c r="K172" s="49" t="s">
        <v>20</v>
      </c>
      <c r="L172" s="49" t="s">
        <v>16</v>
      </c>
      <c r="M172" s="49" t="s">
        <v>32</v>
      </c>
      <c r="N172" s="49">
        <v>7.25</v>
      </c>
      <c r="O172" s="49">
        <v>7.5</v>
      </c>
      <c r="P172" s="49">
        <v>6.5</v>
      </c>
      <c r="Q172" s="49">
        <v>3.5</v>
      </c>
      <c r="R172" s="49" t="s">
        <v>184</v>
      </c>
      <c r="S172" s="49" t="s">
        <v>214</v>
      </c>
      <c r="T172" s="49" t="s">
        <v>217</v>
      </c>
      <c r="U172" s="49">
        <v>38.5</v>
      </c>
      <c r="V172" s="49">
        <f t="shared" si="2"/>
        <v>1</v>
      </c>
    </row>
    <row r="173" spans="1:22">
      <c r="A173" s="55" t="s">
        <v>50</v>
      </c>
      <c r="B173" s="55">
        <v>20</v>
      </c>
      <c r="C173" s="49" t="s">
        <v>744</v>
      </c>
      <c r="D173" s="49">
        <v>20</v>
      </c>
      <c r="E173" s="49">
        <v>40168</v>
      </c>
      <c r="F173" s="50" t="s">
        <v>532</v>
      </c>
      <c r="G173" s="49" t="s">
        <v>652</v>
      </c>
      <c r="H173" s="49" t="s">
        <v>270</v>
      </c>
      <c r="I173" s="49" t="s">
        <v>295</v>
      </c>
      <c r="J173" s="49" t="s">
        <v>710</v>
      </c>
      <c r="K173" s="49" t="s">
        <v>20</v>
      </c>
      <c r="L173" s="49" t="s">
        <v>16</v>
      </c>
      <c r="M173" s="49" t="s">
        <v>38</v>
      </c>
      <c r="N173" s="49">
        <v>7</v>
      </c>
      <c r="O173" s="49">
        <v>7</v>
      </c>
      <c r="P173" s="49">
        <v>6.5</v>
      </c>
      <c r="Q173" s="49">
        <v>1.5</v>
      </c>
      <c r="R173" s="49" t="s">
        <v>184</v>
      </c>
      <c r="S173" s="49" t="s">
        <v>214</v>
      </c>
      <c r="T173" s="49" t="s">
        <v>215</v>
      </c>
      <c r="U173" s="49">
        <v>35.5</v>
      </c>
      <c r="V173" s="49">
        <f t="shared" si="2"/>
        <v>2</v>
      </c>
    </row>
    <row r="174" spans="1:22">
      <c r="A174" s="55" t="s">
        <v>50</v>
      </c>
      <c r="B174" s="55">
        <v>21</v>
      </c>
      <c r="C174" s="49" t="s">
        <v>744</v>
      </c>
      <c r="D174" s="49">
        <v>21</v>
      </c>
      <c r="E174" s="49">
        <v>40226</v>
      </c>
      <c r="F174" s="50" t="s">
        <v>711</v>
      </c>
      <c r="G174" s="49" t="s">
        <v>397</v>
      </c>
      <c r="H174" s="49" t="s">
        <v>270</v>
      </c>
      <c r="I174" s="49" t="s">
        <v>295</v>
      </c>
      <c r="J174" s="49" t="s">
        <v>712</v>
      </c>
      <c r="K174" s="49" t="s">
        <v>31</v>
      </c>
      <c r="L174" s="49" t="s">
        <v>21</v>
      </c>
      <c r="M174" s="49" t="s">
        <v>18</v>
      </c>
      <c r="N174" s="49">
        <v>7.75</v>
      </c>
      <c r="O174" s="49">
        <v>6.25</v>
      </c>
      <c r="P174" s="49">
        <v>6.25</v>
      </c>
      <c r="Q174" s="49">
        <v>1.5</v>
      </c>
      <c r="R174" s="49" t="s">
        <v>183</v>
      </c>
      <c r="S174" s="49" t="s">
        <v>186</v>
      </c>
      <c r="T174" s="49" t="s">
        <v>161</v>
      </c>
      <c r="U174" s="49">
        <v>35.75</v>
      </c>
      <c r="V174" s="49">
        <f t="shared" si="2"/>
        <v>1</v>
      </c>
    </row>
    <row r="175" spans="1:22">
      <c r="A175" s="55" t="s">
        <v>50</v>
      </c>
      <c r="B175" s="55">
        <v>22</v>
      </c>
      <c r="C175" s="49" t="s">
        <v>744</v>
      </c>
      <c r="D175" s="49">
        <v>22</v>
      </c>
      <c r="E175" s="49">
        <v>40284</v>
      </c>
      <c r="F175" s="50" t="s">
        <v>590</v>
      </c>
      <c r="G175" s="49" t="s">
        <v>492</v>
      </c>
      <c r="H175" s="49" t="s">
        <v>269</v>
      </c>
      <c r="I175" s="49" t="s">
        <v>295</v>
      </c>
      <c r="J175" s="49" t="s">
        <v>713</v>
      </c>
      <c r="K175" s="49" t="s">
        <v>31</v>
      </c>
      <c r="L175" s="49" t="s">
        <v>12</v>
      </c>
      <c r="M175" s="49" t="s">
        <v>18</v>
      </c>
      <c r="N175" s="49">
        <v>6</v>
      </c>
      <c r="O175" s="49">
        <v>7.5</v>
      </c>
      <c r="P175" s="49">
        <v>5.75</v>
      </c>
      <c r="Q175" s="49">
        <v>1.5</v>
      </c>
      <c r="R175" s="49" t="s">
        <v>183</v>
      </c>
      <c r="S175" s="49" t="s">
        <v>165</v>
      </c>
      <c r="T175" s="49" t="s">
        <v>161</v>
      </c>
      <c r="U175" s="49">
        <v>32.5</v>
      </c>
      <c r="V175" s="49">
        <f t="shared" si="2"/>
        <v>2</v>
      </c>
    </row>
    <row r="176" spans="1:22">
      <c r="A176" s="55" t="s">
        <v>50</v>
      </c>
      <c r="B176" s="55">
        <v>23</v>
      </c>
      <c r="C176" s="49" t="s">
        <v>744</v>
      </c>
      <c r="D176" s="49">
        <v>23</v>
      </c>
      <c r="E176" s="49">
        <v>40298</v>
      </c>
      <c r="F176" s="50" t="s">
        <v>714</v>
      </c>
      <c r="G176" s="49" t="s">
        <v>542</v>
      </c>
      <c r="H176" s="49" t="s">
        <v>270</v>
      </c>
      <c r="I176" s="49" t="s">
        <v>295</v>
      </c>
      <c r="J176" s="49" t="s">
        <v>715</v>
      </c>
      <c r="K176" s="49" t="s">
        <v>31</v>
      </c>
      <c r="L176" s="49" t="s">
        <v>16</v>
      </c>
      <c r="M176" s="49" t="s">
        <v>48</v>
      </c>
      <c r="N176" s="49">
        <v>6.25</v>
      </c>
      <c r="O176" s="49">
        <v>8.25</v>
      </c>
      <c r="P176" s="49">
        <v>4.75</v>
      </c>
      <c r="Q176" s="49">
        <v>2.5</v>
      </c>
      <c r="R176" s="49" t="s">
        <v>183</v>
      </c>
      <c r="S176" s="49" t="s">
        <v>214</v>
      </c>
      <c r="T176" s="49" t="s">
        <v>168</v>
      </c>
      <c r="U176" s="49">
        <v>32.75</v>
      </c>
      <c r="V176" s="49">
        <f t="shared" si="2"/>
        <v>3</v>
      </c>
    </row>
    <row r="177" spans="1:22">
      <c r="A177" s="55" t="s">
        <v>50</v>
      </c>
      <c r="B177" s="55">
        <v>24</v>
      </c>
      <c r="C177" s="49" t="s">
        <v>744</v>
      </c>
      <c r="D177" s="49">
        <v>24</v>
      </c>
      <c r="E177" s="49">
        <v>40294</v>
      </c>
      <c r="F177" s="50" t="s">
        <v>716</v>
      </c>
      <c r="G177" s="49" t="s">
        <v>542</v>
      </c>
      <c r="H177" s="49" t="s">
        <v>270</v>
      </c>
      <c r="I177" s="49" t="s">
        <v>364</v>
      </c>
      <c r="J177" s="49" t="s">
        <v>717</v>
      </c>
      <c r="K177" s="49" t="s">
        <v>309</v>
      </c>
      <c r="L177" s="49" t="s">
        <v>48</v>
      </c>
      <c r="M177" s="49" t="s">
        <v>24</v>
      </c>
      <c r="N177" s="49">
        <v>6</v>
      </c>
      <c r="O177" s="49">
        <v>5.25</v>
      </c>
      <c r="P177" s="49">
        <v>4.25</v>
      </c>
      <c r="Q177" s="49">
        <v>1</v>
      </c>
      <c r="R177" s="49" t="s">
        <v>738</v>
      </c>
      <c r="S177" s="49" t="s">
        <v>168</v>
      </c>
      <c r="T177" s="49" t="s">
        <v>163</v>
      </c>
      <c r="U177" s="49">
        <v>26.75</v>
      </c>
      <c r="V177" s="49">
        <f t="shared" si="2"/>
        <v>1</v>
      </c>
    </row>
    <row r="178" spans="1:22">
      <c r="A178" s="55" t="s">
        <v>50</v>
      </c>
      <c r="B178" s="55">
        <v>25</v>
      </c>
      <c r="C178" s="49" t="s">
        <v>744</v>
      </c>
      <c r="D178" s="49">
        <v>25</v>
      </c>
      <c r="E178" s="49">
        <v>40329</v>
      </c>
      <c r="F178" s="50" t="s">
        <v>718</v>
      </c>
      <c r="G178" s="49" t="s">
        <v>600</v>
      </c>
      <c r="H178" s="49" t="s">
        <v>270</v>
      </c>
      <c r="I178" s="49" t="s">
        <v>295</v>
      </c>
      <c r="J178" s="49" t="s">
        <v>694</v>
      </c>
      <c r="K178" s="49" t="s">
        <v>31</v>
      </c>
      <c r="L178" s="49" t="s">
        <v>48</v>
      </c>
      <c r="M178" s="49" t="s">
        <v>36</v>
      </c>
      <c r="N178" s="49">
        <v>6.25</v>
      </c>
      <c r="O178" s="49">
        <v>6</v>
      </c>
      <c r="P178" s="49">
        <v>7</v>
      </c>
      <c r="Q178" s="49">
        <v>1.5</v>
      </c>
      <c r="R178" s="49" t="s">
        <v>183</v>
      </c>
      <c r="S178" s="49" t="s">
        <v>168</v>
      </c>
      <c r="T178" s="49" t="s">
        <v>179</v>
      </c>
      <c r="U178" s="49">
        <v>34</v>
      </c>
      <c r="V178" s="49">
        <f t="shared" si="2"/>
        <v>1</v>
      </c>
    </row>
    <row r="179" spans="1:22">
      <c r="A179" s="55" t="s">
        <v>50</v>
      </c>
      <c r="B179" s="55">
        <v>26</v>
      </c>
      <c r="C179" s="49" t="s">
        <v>744</v>
      </c>
      <c r="D179" s="49">
        <v>26</v>
      </c>
      <c r="E179" s="49">
        <v>40344</v>
      </c>
      <c r="F179" s="50" t="s">
        <v>719</v>
      </c>
      <c r="G179" s="49" t="s">
        <v>405</v>
      </c>
      <c r="H179" s="49" t="s">
        <v>269</v>
      </c>
      <c r="I179" s="49" t="s">
        <v>295</v>
      </c>
      <c r="J179" s="49" t="s">
        <v>305</v>
      </c>
      <c r="K179" s="49" t="s">
        <v>21</v>
      </c>
      <c r="L179" s="49" t="s">
        <v>14</v>
      </c>
      <c r="M179" s="49" t="s">
        <v>23</v>
      </c>
      <c r="N179" s="49">
        <v>6.5</v>
      </c>
      <c r="O179" s="49">
        <v>8</v>
      </c>
      <c r="P179" s="49">
        <v>6.5</v>
      </c>
      <c r="Q179" s="49">
        <v>1.5</v>
      </c>
      <c r="R179" s="49" t="s">
        <v>186</v>
      </c>
      <c r="S179" s="49" t="s">
        <v>162</v>
      </c>
      <c r="T179" s="49" t="s">
        <v>151</v>
      </c>
      <c r="U179" s="49">
        <v>35.5</v>
      </c>
      <c r="V179" s="49">
        <f t="shared" si="2"/>
        <v>1</v>
      </c>
    </row>
    <row r="180" spans="1:22">
      <c r="A180" s="55" t="s">
        <v>50</v>
      </c>
      <c r="B180" s="55">
        <v>27</v>
      </c>
      <c r="C180" s="49" t="s">
        <v>744</v>
      </c>
      <c r="D180" s="49">
        <v>27</v>
      </c>
      <c r="E180" s="49">
        <v>40382</v>
      </c>
      <c r="F180" s="50" t="s">
        <v>720</v>
      </c>
      <c r="G180" s="49" t="s">
        <v>327</v>
      </c>
      <c r="H180" s="49" t="s">
        <v>270</v>
      </c>
      <c r="I180" s="49" t="s">
        <v>272</v>
      </c>
      <c r="J180" s="49" t="s">
        <v>721</v>
      </c>
      <c r="K180" s="49" t="s">
        <v>20</v>
      </c>
      <c r="L180" s="49" t="s">
        <v>309</v>
      </c>
      <c r="M180" s="49" t="s">
        <v>32</v>
      </c>
      <c r="N180" s="49">
        <v>7</v>
      </c>
      <c r="O180" s="49">
        <v>7.75</v>
      </c>
      <c r="P180" s="49">
        <v>6.5</v>
      </c>
      <c r="Q180" s="49">
        <v>1.5</v>
      </c>
      <c r="R180" s="49" t="s">
        <v>184</v>
      </c>
      <c r="S180" s="49" t="s">
        <v>738</v>
      </c>
      <c r="T180" s="49" t="s">
        <v>217</v>
      </c>
      <c r="U180" s="49">
        <v>36.25</v>
      </c>
      <c r="V180" s="49">
        <f t="shared" si="2"/>
        <v>2</v>
      </c>
    </row>
    <row r="181" spans="1:22">
      <c r="A181" s="55" t="s">
        <v>50</v>
      </c>
      <c r="B181" s="55">
        <v>28</v>
      </c>
      <c r="C181" s="49" t="s">
        <v>744</v>
      </c>
      <c r="D181" s="49">
        <v>28</v>
      </c>
      <c r="E181" s="49">
        <v>40426</v>
      </c>
      <c r="F181" s="50" t="s">
        <v>722</v>
      </c>
      <c r="G181" s="49" t="s">
        <v>413</v>
      </c>
      <c r="H181" s="49" t="s">
        <v>270</v>
      </c>
      <c r="I181" s="49" t="s">
        <v>723</v>
      </c>
      <c r="J181" s="49" t="s">
        <v>427</v>
      </c>
      <c r="K181" s="49" t="s">
        <v>31</v>
      </c>
      <c r="L181" s="49" t="s">
        <v>16</v>
      </c>
      <c r="M181" s="49" t="s">
        <v>14</v>
      </c>
      <c r="N181" s="49">
        <v>7.75</v>
      </c>
      <c r="O181" s="49">
        <v>6.25</v>
      </c>
      <c r="P181" s="49">
        <v>7</v>
      </c>
      <c r="Q181" s="49">
        <v>1.5</v>
      </c>
      <c r="R181" s="49" t="s">
        <v>183</v>
      </c>
      <c r="S181" s="49" t="s">
        <v>214</v>
      </c>
      <c r="T181" s="49" t="s">
        <v>162</v>
      </c>
      <c r="U181" s="49">
        <v>37.25</v>
      </c>
      <c r="V181" s="49">
        <f t="shared" si="2"/>
        <v>1</v>
      </c>
    </row>
    <row r="182" spans="1:22">
      <c r="A182" s="55" t="s">
        <v>50</v>
      </c>
      <c r="B182" s="55">
        <v>29</v>
      </c>
      <c r="C182" s="49" t="s">
        <v>744</v>
      </c>
      <c r="D182" s="49">
        <v>29</v>
      </c>
      <c r="E182" s="49">
        <v>40450</v>
      </c>
      <c r="F182" s="50" t="s">
        <v>724</v>
      </c>
      <c r="G182" s="49" t="s">
        <v>725</v>
      </c>
      <c r="H182" s="49" t="s">
        <v>270</v>
      </c>
      <c r="I182" s="49" t="s">
        <v>295</v>
      </c>
      <c r="J182" s="49" t="s">
        <v>454</v>
      </c>
      <c r="K182" s="49" t="s">
        <v>31</v>
      </c>
      <c r="L182" s="49" t="s">
        <v>48</v>
      </c>
      <c r="M182" s="49" t="s">
        <v>36</v>
      </c>
      <c r="N182" s="49">
        <v>7.25</v>
      </c>
      <c r="O182" s="49">
        <v>6.5</v>
      </c>
      <c r="P182" s="49">
        <v>6.5</v>
      </c>
      <c r="Q182" s="49">
        <v>1.5</v>
      </c>
      <c r="R182" s="49" t="s">
        <v>183</v>
      </c>
      <c r="S182" s="49" t="s">
        <v>168</v>
      </c>
      <c r="T182" s="49" t="s">
        <v>179</v>
      </c>
      <c r="U182" s="49">
        <v>35.5</v>
      </c>
      <c r="V182" s="49">
        <f t="shared" si="2"/>
        <v>1</v>
      </c>
    </row>
    <row r="183" spans="1:22">
      <c r="A183" s="55" t="s">
        <v>50</v>
      </c>
      <c r="B183" s="55">
        <v>30</v>
      </c>
      <c r="C183" s="49" t="s">
        <v>744</v>
      </c>
      <c r="D183" s="49">
        <v>30</v>
      </c>
      <c r="E183" s="49">
        <v>40467</v>
      </c>
      <c r="F183" s="50" t="s">
        <v>412</v>
      </c>
      <c r="G183" s="49" t="s">
        <v>726</v>
      </c>
      <c r="H183" s="49" t="s">
        <v>270</v>
      </c>
      <c r="I183" s="49" t="s">
        <v>295</v>
      </c>
      <c r="J183" s="49" t="s">
        <v>351</v>
      </c>
      <c r="K183" s="49" t="s">
        <v>68</v>
      </c>
      <c r="L183" s="49" t="s">
        <v>21</v>
      </c>
      <c r="M183" s="49" t="s">
        <v>124</v>
      </c>
      <c r="N183" s="49">
        <v>6.75</v>
      </c>
      <c r="O183" s="49">
        <v>6.25</v>
      </c>
      <c r="P183" s="49">
        <v>5.5</v>
      </c>
      <c r="Q183" s="49">
        <v>1.5</v>
      </c>
      <c r="R183" s="49" t="s">
        <v>67</v>
      </c>
      <c r="S183" s="49" t="s">
        <v>186</v>
      </c>
      <c r="T183" s="49" t="s">
        <v>219</v>
      </c>
      <c r="U183" s="49">
        <v>32.25</v>
      </c>
      <c r="V183" s="49">
        <f t="shared" si="2"/>
        <v>2</v>
      </c>
    </row>
    <row r="184" spans="1:22">
      <c r="A184" s="55" t="s">
        <v>50</v>
      </c>
      <c r="B184" s="55">
        <v>31</v>
      </c>
      <c r="C184" s="49" t="s">
        <v>744</v>
      </c>
      <c r="D184" s="49">
        <v>31</v>
      </c>
      <c r="E184" s="49">
        <v>40478</v>
      </c>
      <c r="F184" s="50" t="s">
        <v>571</v>
      </c>
      <c r="G184" s="49" t="s">
        <v>606</v>
      </c>
      <c r="H184" s="49" t="s">
        <v>270</v>
      </c>
      <c r="I184" s="49" t="s">
        <v>295</v>
      </c>
      <c r="J184" s="49" t="s">
        <v>727</v>
      </c>
      <c r="K184" s="49" t="s">
        <v>20</v>
      </c>
      <c r="L184" s="49" t="s">
        <v>16</v>
      </c>
      <c r="M184" s="49" t="s">
        <v>28</v>
      </c>
      <c r="N184" s="49">
        <v>6.75</v>
      </c>
      <c r="O184" s="49">
        <v>6.25</v>
      </c>
      <c r="P184" s="49">
        <v>6.5</v>
      </c>
      <c r="Q184" s="49">
        <v>1.5</v>
      </c>
      <c r="R184" s="49" t="s">
        <v>184</v>
      </c>
      <c r="S184" s="49" t="s">
        <v>214</v>
      </c>
      <c r="T184" s="49" t="s">
        <v>181</v>
      </c>
      <c r="U184" s="49">
        <v>34.25</v>
      </c>
      <c r="V184" s="49">
        <f t="shared" si="2"/>
        <v>2</v>
      </c>
    </row>
    <row r="185" spans="1:22">
      <c r="A185" s="55" t="s">
        <v>50</v>
      </c>
      <c r="B185" s="55">
        <v>32</v>
      </c>
      <c r="C185" s="49" t="s">
        <v>744</v>
      </c>
      <c r="D185" s="49">
        <v>32</v>
      </c>
      <c r="E185" s="49">
        <v>40580</v>
      </c>
      <c r="F185" s="50" t="s">
        <v>728</v>
      </c>
      <c r="G185" s="49" t="s">
        <v>670</v>
      </c>
      <c r="H185" s="49" t="s">
        <v>269</v>
      </c>
      <c r="I185" s="49" t="s">
        <v>295</v>
      </c>
      <c r="J185" s="49" t="s">
        <v>511</v>
      </c>
      <c r="K185" s="49" t="s">
        <v>27</v>
      </c>
      <c r="L185" s="49" t="s">
        <v>12</v>
      </c>
      <c r="M185" s="49" t="s">
        <v>13</v>
      </c>
      <c r="N185" s="49">
        <v>7</v>
      </c>
      <c r="O185" s="49">
        <v>8.5</v>
      </c>
      <c r="P185" s="49">
        <v>6</v>
      </c>
      <c r="Q185" s="49">
        <v>2.5</v>
      </c>
      <c r="R185" s="49" t="s">
        <v>141</v>
      </c>
      <c r="S185" s="49" t="s">
        <v>165</v>
      </c>
      <c r="T185" s="49" t="s">
        <v>166</v>
      </c>
      <c r="U185" s="49">
        <v>37</v>
      </c>
      <c r="V185" s="49">
        <f t="shared" si="2"/>
        <v>1</v>
      </c>
    </row>
    <row r="186" spans="1:22">
      <c r="A186" s="55" t="s">
        <v>50</v>
      </c>
      <c r="B186" s="55">
        <v>33</v>
      </c>
      <c r="C186" s="49" t="s">
        <v>744</v>
      </c>
      <c r="D186" s="49">
        <v>33</v>
      </c>
      <c r="E186" s="49">
        <v>40612</v>
      </c>
      <c r="F186" s="50" t="s">
        <v>729</v>
      </c>
      <c r="G186" s="49" t="s">
        <v>419</v>
      </c>
      <c r="H186" s="49" t="s">
        <v>270</v>
      </c>
      <c r="I186" s="49" t="s">
        <v>295</v>
      </c>
      <c r="J186" s="49" t="s">
        <v>730</v>
      </c>
      <c r="K186" s="49" t="s">
        <v>45</v>
      </c>
      <c r="L186" s="49" t="s">
        <v>87</v>
      </c>
      <c r="M186" s="49" t="s">
        <v>18</v>
      </c>
      <c r="N186" s="49">
        <v>6.25</v>
      </c>
      <c r="O186" s="49">
        <v>7.75</v>
      </c>
      <c r="P186" s="49">
        <v>7.25</v>
      </c>
      <c r="Q186" s="49">
        <v>1.5</v>
      </c>
      <c r="R186" s="49" t="s">
        <v>160</v>
      </c>
      <c r="S186" s="49" t="s">
        <v>173</v>
      </c>
      <c r="T186" s="49" t="s">
        <v>161</v>
      </c>
      <c r="U186" s="49">
        <v>36.25</v>
      </c>
      <c r="V186" s="49">
        <f t="shared" si="2"/>
        <v>1</v>
      </c>
    </row>
    <row r="187" spans="1:22">
      <c r="A187" s="55" t="s">
        <v>731</v>
      </c>
      <c r="B187" s="55"/>
      <c r="C187" s="49"/>
      <c r="D187" s="49"/>
      <c r="E187" s="49">
        <v>39793</v>
      </c>
      <c r="F187" s="50" t="s">
        <v>732</v>
      </c>
      <c r="G187" s="49" t="s">
        <v>628</v>
      </c>
      <c r="H187" s="49" t="s">
        <v>270</v>
      </c>
      <c r="I187" s="49" t="s">
        <v>295</v>
      </c>
      <c r="J187" s="49" t="s">
        <v>733</v>
      </c>
      <c r="K187" s="49" t="s">
        <v>21</v>
      </c>
      <c r="L187" s="49" t="s">
        <v>18</v>
      </c>
      <c r="M187" s="49" t="s">
        <v>14</v>
      </c>
      <c r="N187" s="49">
        <v>7</v>
      </c>
      <c r="O187" s="49">
        <v>6.5</v>
      </c>
      <c r="P187" s="49">
        <v>2.75</v>
      </c>
      <c r="Q187" s="49">
        <v>2.5</v>
      </c>
      <c r="R187" s="49" t="s">
        <v>186</v>
      </c>
      <c r="S187" s="49" t="s">
        <v>161</v>
      </c>
      <c r="T187" s="49" t="s">
        <v>162</v>
      </c>
      <c r="U187" s="49">
        <v>28.5</v>
      </c>
      <c r="V187" s="49">
        <f t="shared" si="2"/>
        <v>2</v>
      </c>
    </row>
  </sheetData>
  <sheetProtection password="CB3C" sheet="1" objects="1" scenario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87"/>
  <sheetViews>
    <sheetView workbookViewId="0">
      <pane xSplit="7" topLeftCell="N1" activePane="topRight" state="frozen"/>
      <selection pane="topRight" activeCell="C1" sqref="C1"/>
    </sheetView>
  </sheetViews>
  <sheetFormatPr defaultColWidth="9.109375" defaultRowHeight="14.4"/>
  <cols>
    <col min="1" max="2" width="5.77734375" style="51" customWidth="1"/>
    <col min="3" max="4" width="5.77734375" style="56" customWidth="1"/>
    <col min="5" max="5" width="6.6640625" style="51" bestFit="1" customWidth="1"/>
    <col min="6" max="6" width="22" style="52" bestFit="1" customWidth="1"/>
    <col min="7" max="7" width="8.44140625" style="51" bestFit="1" customWidth="1"/>
    <col min="8" max="8" width="9" style="51" bestFit="1" customWidth="1"/>
    <col min="9" max="9" width="9.5546875" style="51" customWidth="1"/>
    <col min="10" max="10" width="10.109375" style="51" customWidth="1"/>
    <col min="11" max="12" width="8.5546875" style="51" customWidth="1"/>
    <col min="13" max="16" width="8.6640625" style="51" customWidth="1"/>
    <col min="17" max="17" width="9.5546875" style="51" bestFit="1" customWidth="1"/>
    <col min="18" max="18" width="27.6640625" style="51" bestFit="1" customWidth="1"/>
    <col min="19" max="20" width="26.33203125" style="51" bestFit="1" customWidth="1"/>
    <col min="21" max="21" width="11" style="51" bestFit="1" customWidth="1"/>
    <col min="22" max="22" width="9.109375" style="53"/>
    <col min="23" max="16384" width="9.109375" style="51"/>
  </cols>
  <sheetData>
    <row r="1" spans="1:22" s="48" customFormat="1" ht="15.6">
      <c r="A1" s="45" t="s">
        <v>6</v>
      </c>
      <c r="B1" s="45" t="s">
        <v>52</v>
      </c>
      <c r="C1" s="54" t="s">
        <v>220</v>
      </c>
      <c r="D1" s="54" t="s">
        <v>221</v>
      </c>
      <c r="E1" s="45" t="s">
        <v>10</v>
      </c>
      <c r="F1" s="46" t="s">
        <v>0</v>
      </c>
      <c r="G1" s="45" t="s">
        <v>1</v>
      </c>
      <c r="H1" s="45" t="s">
        <v>2</v>
      </c>
      <c r="I1" s="45" t="s">
        <v>3</v>
      </c>
      <c r="J1" s="45" t="s">
        <v>4</v>
      </c>
      <c r="K1" s="45" t="s">
        <v>7</v>
      </c>
      <c r="L1" s="45" t="s">
        <v>8</v>
      </c>
      <c r="M1" s="45" t="s">
        <v>9</v>
      </c>
      <c r="N1" s="45" t="s">
        <v>53</v>
      </c>
      <c r="O1" s="45" t="s">
        <v>54</v>
      </c>
      <c r="P1" s="45" t="s">
        <v>55</v>
      </c>
      <c r="Q1" s="45" t="s">
        <v>57</v>
      </c>
      <c r="R1" s="45" t="s">
        <v>7</v>
      </c>
      <c r="S1" s="45" t="s">
        <v>8</v>
      </c>
      <c r="T1" s="45" t="s">
        <v>9</v>
      </c>
      <c r="U1" s="45" t="s">
        <v>56</v>
      </c>
      <c r="V1" s="47" t="s">
        <v>239</v>
      </c>
    </row>
    <row r="2" spans="1:22">
      <c r="A2" s="49" t="s">
        <v>11</v>
      </c>
      <c r="B2" s="49">
        <v>1</v>
      </c>
      <c r="C2" s="55" t="s">
        <v>739</v>
      </c>
      <c r="D2" s="55">
        <v>1</v>
      </c>
      <c r="E2" s="49">
        <v>39424</v>
      </c>
      <c r="F2" s="50" t="s">
        <v>293</v>
      </c>
      <c r="G2" s="49" t="s">
        <v>294</v>
      </c>
      <c r="H2" s="49" t="s">
        <v>269</v>
      </c>
      <c r="I2" s="49" t="s">
        <v>295</v>
      </c>
      <c r="J2" s="49" t="s">
        <v>296</v>
      </c>
      <c r="K2" s="49" t="s">
        <v>21</v>
      </c>
      <c r="L2" s="49" t="s">
        <v>18</v>
      </c>
      <c r="M2" s="49" t="s">
        <v>24</v>
      </c>
      <c r="N2" s="49">
        <v>5</v>
      </c>
      <c r="O2" s="49">
        <v>6</v>
      </c>
      <c r="P2" s="49">
        <v>3.75</v>
      </c>
      <c r="Q2" s="49">
        <v>2.5</v>
      </c>
      <c r="R2" s="49" t="s">
        <v>186</v>
      </c>
      <c r="S2" s="49" t="s">
        <v>161</v>
      </c>
      <c r="T2" s="49" t="s">
        <v>163</v>
      </c>
      <c r="U2" s="49">
        <v>26</v>
      </c>
      <c r="V2" s="49">
        <f t="shared" ref="V2:V65" si="0">IF(U2&gt;=VLOOKUP(K2,diemchuan,2,0),1,IF(U2&gt;=VLOOKUP(L2,diemchuan,3,0),2,IF(U2&gt;=VLOOKUP(M2,diemchuan,4,0),3,"")))</f>
        <v>2</v>
      </c>
    </row>
    <row r="3" spans="1:22">
      <c r="A3" s="49" t="s">
        <v>11</v>
      </c>
      <c r="B3" s="49">
        <v>2</v>
      </c>
      <c r="C3" s="55" t="s">
        <v>739</v>
      </c>
      <c r="D3" s="55">
        <v>2</v>
      </c>
      <c r="E3" s="49">
        <v>39475</v>
      </c>
      <c r="F3" s="50" t="s">
        <v>297</v>
      </c>
      <c r="G3" s="49" t="s">
        <v>298</v>
      </c>
      <c r="H3" s="49" t="s">
        <v>270</v>
      </c>
      <c r="I3" s="49" t="s">
        <v>295</v>
      </c>
      <c r="J3" s="49" t="s">
        <v>299</v>
      </c>
      <c r="K3" s="49" t="s">
        <v>12</v>
      </c>
      <c r="L3" s="49" t="s">
        <v>18</v>
      </c>
      <c r="M3" s="49" t="s">
        <v>24</v>
      </c>
      <c r="N3" s="49">
        <v>6.5</v>
      </c>
      <c r="O3" s="49">
        <v>6</v>
      </c>
      <c r="P3" s="49">
        <v>5</v>
      </c>
      <c r="Q3" s="49">
        <v>2.5</v>
      </c>
      <c r="R3" s="49" t="s">
        <v>165</v>
      </c>
      <c r="S3" s="49" t="s">
        <v>161</v>
      </c>
      <c r="T3" s="49" t="s">
        <v>163</v>
      </c>
      <c r="U3" s="49">
        <v>31.5</v>
      </c>
      <c r="V3" s="49">
        <f t="shared" si="0"/>
        <v>1</v>
      </c>
    </row>
    <row r="4" spans="1:22">
      <c r="A4" s="49" t="s">
        <v>11</v>
      </c>
      <c r="B4" s="49">
        <v>3</v>
      </c>
      <c r="C4" s="55" t="s">
        <v>739</v>
      </c>
      <c r="D4" s="55">
        <v>3</v>
      </c>
      <c r="E4" s="49">
        <v>39614</v>
      </c>
      <c r="F4" s="50" t="s">
        <v>300</v>
      </c>
      <c r="G4" s="49" t="s">
        <v>301</v>
      </c>
      <c r="H4" s="49" t="s">
        <v>270</v>
      </c>
      <c r="I4" s="49" t="s">
        <v>295</v>
      </c>
      <c r="J4" s="49" t="s">
        <v>302</v>
      </c>
      <c r="K4" s="49" t="s">
        <v>12</v>
      </c>
      <c r="L4" s="49" t="s">
        <v>18</v>
      </c>
      <c r="M4" s="49" t="s">
        <v>24</v>
      </c>
      <c r="N4" s="49">
        <v>7.25</v>
      </c>
      <c r="O4" s="49">
        <v>8.5</v>
      </c>
      <c r="P4" s="49">
        <v>3.25</v>
      </c>
      <c r="Q4" s="49">
        <v>3</v>
      </c>
      <c r="R4" s="49" t="s">
        <v>165</v>
      </c>
      <c r="S4" s="49" t="s">
        <v>161</v>
      </c>
      <c r="T4" s="49" t="s">
        <v>163</v>
      </c>
      <c r="U4" s="49">
        <v>32.5</v>
      </c>
      <c r="V4" s="49">
        <f t="shared" si="0"/>
        <v>1</v>
      </c>
    </row>
    <row r="5" spans="1:22">
      <c r="A5" s="49" t="s">
        <v>11</v>
      </c>
      <c r="B5" s="49">
        <v>4</v>
      </c>
      <c r="C5" s="55" t="s">
        <v>739</v>
      </c>
      <c r="D5" s="55">
        <v>4</v>
      </c>
      <c r="E5" s="49">
        <v>39648</v>
      </c>
      <c r="F5" s="50" t="s">
        <v>303</v>
      </c>
      <c r="G5" s="49" t="s">
        <v>304</v>
      </c>
      <c r="H5" s="49" t="s">
        <v>269</v>
      </c>
      <c r="I5" s="49" t="s">
        <v>295</v>
      </c>
      <c r="J5" s="49" t="s">
        <v>305</v>
      </c>
      <c r="K5" s="49" t="s">
        <v>21</v>
      </c>
      <c r="L5" s="49" t="s">
        <v>18</v>
      </c>
      <c r="M5" s="49" t="s">
        <v>24</v>
      </c>
      <c r="N5" s="49">
        <v>5.25</v>
      </c>
      <c r="O5" s="49">
        <v>5.5</v>
      </c>
      <c r="P5" s="49">
        <v>5.25</v>
      </c>
      <c r="Q5" s="49">
        <v>2.5</v>
      </c>
      <c r="R5" s="49" t="s">
        <v>186</v>
      </c>
      <c r="S5" s="49" t="s">
        <v>161</v>
      </c>
      <c r="T5" s="49" t="s">
        <v>163</v>
      </c>
      <c r="U5" s="49">
        <v>29</v>
      </c>
      <c r="V5" s="49">
        <f t="shared" si="0"/>
        <v>1</v>
      </c>
    </row>
    <row r="6" spans="1:22">
      <c r="A6" s="49" t="s">
        <v>11</v>
      </c>
      <c r="B6" s="49">
        <v>6</v>
      </c>
      <c r="C6" s="55" t="s">
        <v>739</v>
      </c>
      <c r="D6" s="55">
        <v>5</v>
      </c>
      <c r="E6" s="49">
        <v>39742</v>
      </c>
      <c r="F6" s="50" t="s">
        <v>310</v>
      </c>
      <c r="G6" s="49" t="s">
        <v>311</v>
      </c>
      <c r="H6" s="49" t="s">
        <v>269</v>
      </c>
      <c r="I6" s="49" t="s">
        <v>295</v>
      </c>
      <c r="J6" s="49" t="s">
        <v>312</v>
      </c>
      <c r="K6" s="49" t="s">
        <v>21</v>
      </c>
      <c r="L6" s="49" t="s">
        <v>14</v>
      </c>
      <c r="M6" s="49" t="s">
        <v>24</v>
      </c>
      <c r="N6" s="49">
        <v>5.5</v>
      </c>
      <c r="O6" s="49">
        <v>7</v>
      </c>
      <c r="P6" s="49">
        <v>6.25</v>
      </c>
      <c r="Q6" s="49">
        <v>2.5</v>
      </c>
      <c r="R6" s="49" t="s">
        <v>186</v>
      </c>
      <c r="S6" s="49" t="s">
        <v>162</v>
      </c>
      <c r="T6" s="49" t="s">
        <v>163</v>
      </c>
      <c r="U6" s="49">
        <v>33</v>
      </c>
      <c r="V6" s="49">
        <f t="shared" si="0"/>
        <v>1</v>
      </c>
    </row>
    <row r="7" spans="1:22">
      <c r="A7" s="49" t="s">
        <v>11</v>
      </c>
      <c r="B7" s="49">
        <v>7</v>
      </c>
      <c r="C7" s="55" t="s">
        <v>739</v>
      </c>
      <c r="D7" s="55">
        <v>6</v>
      </c>
      <c r="E7" s="49">
        <v>39743</v>
      </c>
      <c r="F7" s="50" t="s">
        <v>313</v>
      </c>
      <c r="G7" s="49" t="s">
        <v>311</v>
      </c>
      <c r="H7" s="49" t="s">
        <v>269</v>
      </c>
      <c r="I7" s="49" t="s">
        <v>295</v>
      </c>
      <c r="J7" s="49" t="s">
        <v>314</v>
      </c>
      <c r="K7" s="49" t="s">
        <v>115</v>
      </c>
      <c r="L7" s="49" t="s">
        <v>118</v>
      </c>
      <c r="M7" s="49" t="s">
        <v>24</v>
      </c>
      <c r="N7" s="49">
        <v>6.25</v>
      </c>
      <c r="O7" s="49">
        <v>4.5</v>
      </c>
      <c r="P7" s="49">
        <v>5</v>
      </c>
      <c r="Q7" s="49">
        <v>2.5</v>
      </c>
      <c r="R7" s="49" t="s">
        <v>207</v>
      </c>
      <c r="S7" s="49" t="s">
        <v>210</v>
      </c>
      <c r="T7" s="49" t="s">
        <v>163</v>
      </c>
      <c r="U7" s="49">
        <v>29.5</v>
      </c>
      <c r="V7" s="49">
        <f t="shared" si="0"/>
        <v>2</v>
      </c>
    </row>
    <row r="8" spans="1:22">
      <c r="A8" s="49" t="s">
        <v>11</v>
      </c>
      <c r="B8" s="49">
        <v>9</v>
      </c>
      <c r="C8" s="55" t="s">
        <v>739</v>
      </c>
      <c r="D8" s="55">
        <v>7</v>
      </c>
      <c r="E8" s="49">
        <v>40074</v>
      </c>
      <c r="F8" s="50" t="s">
        <v>318</v>
      </c>
      <c r="G8" s="49" t="s">
        <v>319</v>
      </c>
      <c r="H8" s="49" t="s">
        <v>270</v>
      </c>
      <c r="I8" s="49" t="s">
        <v>295</v>
      </c>
      <c r="J8" s="49" t="s">
        <v>317</v>
      </c>
      <c r="K8" s="49" t="s">
        <v>18</v>
      </c>
      <c r="L8" s="49" t="s">
        <v>309</v>
      </c>
      <c r="M8" s="49" t="s">
        <v>24</v>
      </c>
      <c r="N8" s="49">
        <v>6.75</v>
      </c>
      <c r="O8" s="49">
        <v>3.25</v>
      </c>
      <c r="P8" s="49">
        <v>3.25</v>
      </c>
      <c r="Q8" s="49">
        <v>2</v>
      </c>
      <c r="R8" s="49" t="s">
        <v>161</v>
      </c>
      <c r="S8" s="49" t="s">
        <v>738</v>
      </c>
      <c r="T8" s="49" t="s">
        <v>163</v>
      </c>
      <c r="U8" s="49">
        <v>25.25</v>
      </c>
      <c r="V8" s="49">
        <f t="shared" si="0"/>
        <v>1</v>
      </c>
    </row>
    <row r="9" spans="1:22">
      <c r="A9" s="49" t="s">
        <v>11</v>
      </c>
      <c r="B9" s="49">
        <v>10</v>
      </c>
      <c r="C9" s="55" t="s">
        <v>739</v>
      </c>
      <c r="D9" s="55">
        <v>8</v>
      </c>
      <c r="E9" s="49">
        <v>40158</v>
      </c>
      <c r="F9" s="50" t="s">
        <v>320</v>
      </c>
      <c r="G9" s="49" t="s">
        <v>321</v>
      </c>
      <c r="H9" s="49" t="s">
        <v>270</v>
      </c>
      <c r="I9" s="49" t="s">
        <v>295</v>
      </c>
      <c r="J9" s="49" t="s">
        <v>322</v>
      </c>
      <c r="K9" s="49" t="s">
        <v>12</v>
      </c>
      <c r="L9" s="49" t="s">
        <v>13</v>
      </c>
      <c r="M9" s="49" t="s">
        <v>14</v>
      </c>
      <c r="N9" s="49">
        <v>7.25</v>
      </c>
      <c r="O9" s="49">
        <v>2.5</v>
      </c>
      <c r="P9" s="49">
        <v>5</v>
      </c>
      <c r="Q9" s="49">
        <v>2.5</v>
      </c>
      <c r="R9" s="49" t="s">
        <v>165</v>
      </c>
      <c r="S9" s="49" t="s">
        <v>166</v>
      </c>
      <c r="T9" s="49" t="s">
        <v>162</v>
      </c>
      <c r="U9" s="49">
        <v>29.5</v>
      </c>
      <c r="V9" s="49">
        <f t="shared" si="0"/>
        <v>1</v>
      </c>
    </row>
    <row r="10" spans="1:22">
      <c r="A10" s="49" t="s">
        <v>11</v>
      </c>
      <c r="B10" s="49">
        <v>11</v>
      </c>
      <c r="C10" s="55" t="s">
        <v>739</v>
      </c>
      <c r="D10" s="55">
        <v>9</v>
      </c>
      <c r="E10" s="49">
        <v>40221</v>
      </c>
      <c r="F10" s="50" t="s">
        <v>323</v>
      </c>
      <c r="G10" s="49" t="s">
        <v>324</v>
      </c>
      <c r="H10" s="49" t="s">
        <v>270</v>
      </c>
      <c r="I10" s="49" t="s">
        <v>295</v>
      </c>
      <c r="J10" s="49" t="s">
        <v>325</v>
      </c>
      <c r="K10" s="49" t="s">
        <v>31</v>
      </c>
      <c r="L10" s="49" t="s">
        <v>21</v>
      </c>
      <c r="M10" s="49" t="s">
        <v>14</v>
      </c>
      <c r="N10" s="49">
        <v>6.25</v>
      </c>
      <c r="O10" s="49">
        <v>7.25</v>
      </c>
      <c r="P10" s="49">
        <v>6.5</v>
      </c>
      <c r="Q10" s="49">
        <v>2.5</v>
      </c>
      <c r="R10" s="49" t="s">
        <v>183</v>
      </c>
      <c r="S10" s="49" t="s">
        <v>186</v>
      </c>
      <c r="T10" s="49" t="s">
        <v>162</v>
      </c>
      <c r="U10" s="49">
        <v>35.25</v>
      </c>
      <c r="V10" s="49">
        <f t="shared" si="0"/>
        <v>1</v>
      </c>
    </row>
    <row r="11" spans="1:22">
      <c r="A11" s="49" t="s">
        <v>11</v>
      </c>
      <c r="B11" s="49">
        <v>14</v>
      </c>
      <c r="C11" s="55" t="s">
        <v>739</v>
      </c>
      <c r="D11" s="55">
        <v>10</v>
      </c>
      <c r="E11" s="49">
        <v>40525</v>
      </c>
      <c r="F11" s="50" t="s">
        <v>332</v>
      </c>
      <c r="G11" s="49" t="s">
        <v>333</v>
      </c>
      <c r="H11" s="49" t="s">
        <v>269</v>
      </c>
      <c r="I11" s="49" t="s">
        <v>295</v>
      </c>
      <c r="J11" s="49" t="s">
        <v>334</v>
      </c>
      <c r="K11" s="49" t="s">
        <v>21</v>
      </c>
      <c r="L11" s="49" t="s">
        <v>14</v>
      </c>
      <c r="M11" s="49" t="s">
        <v>24</v>
      </c>
      <c r="N11" s="49">
        <v>5.5</v>
      </c>
      <c r="O11" s="49">
        <v>9.25</v>
      </c>
      <c r="P11" s="49">
        <v>5</v>
      </c>
      <c r="Q11" s="49">
        <v>2.5</v>
      </c>
      <c r="R11" s="49" t="s">
        <v>186</v>
      </c>
      <c r="S11" s="49" t="s">
        <v>162</v>
      </c>
      <c r="T11" s="49" t="s">
        <v>163</v>
      </c>
      <c r="U11" s="49">
        <v>32.75</v>
      </c>
      <c r="V11" s="49">
        <f t="shared" si="0"/>
        <v>1</v>
      </c>
    </row>
    <row r="12" spans="1:22">
      <c r="A12" s="49" t="s">
        <v>11</v>
      </c>
      <c r="B12" s="49">
        <v>15</v>
      </c>
      <c r="C12" s="55" t="s">
        <v>739</v>
      </c>
      <c r="D12" s="55">
        <v>11</v>
      </c>
      <c r="E12" s="49">
        <v>40554</v>
      </c>
      <c r="F12" s="50" t="s">
        <v>335</v>
      </c>
      <c r="G12" s="49" t="s">
        <v>336</v>
      </c>
      <c r="H12" s="49" t="s">
        <v>270</v>
      </c>
      <c r="I12" s="49" t="s">
        <v>295</v>
      </c>
      <c r="J12" s="49" t="s">
        <v>337</v>
      </c>
      <c r="K12" s="49" t="s">
        <v>30</v>
      </c>
      <c r="L12" s="49" t="s">
        <v>12</v>
      </c>
      <c r="M12" s="49" t="s">
        <v>18</v>
      </c>
      <c r="N12" s="49">
        <v>6.5</v>
      </c>
      <c r="O12" s="49">
        <v>7.25</v>
      </c>
      <c r="P12" s="49">
        <v>5</v>
      </c>
      <c r="Q12" s="49">
        <v>3.5</v>
      </c>
      <c r="R12" s="49" t="s">
        <v>159</v>
      </c>
      <c r="S12" s="49" t="s">
        <v>165</v>
      </c>
      <c r="T12" s="49" t="s">
        <v>161</v>
      </c>
      <c r="U12" s="49">
        <v>33.75</v>
      </c>
      <c r="V12" s="49">
        <f t="shared" si="0"/>
        <v>1</v>
      </c>
    </row>
    <row r="13" spans="1:22">
      <c r="A13" s="49" t="s">
        <v>11</v>
      </c>
      <c r="B13" s="49">
        <v>16</v>
      </c>
      <c r="C13" s="55" t="s">
        <v>739</v>
      </c>
      <c r="D13" s="55">
        <v>12</v>
      </c>
      <c r="E13" s="49">
        <v>40571</v>
      </c>
      <c r="F13" s="50" t="s">
        <v>338</v>
      </c>
      <c r="G13" s="49" t="s">
        <v>339</v>
      </c>
      <c r="H13" s="49" t="s">
        <v>269</v>
      </c>
      <c r="I13" s="49" t="s">
        <v>295</v>
      </c>
      <c r="J13" s="49" t="s">
        <v>340</v>
      </c>
      <c r="K13" s="49" t="s">
        <v>30</v>
      </c>
      <c r="L13" s="49" t="s">
        <v>12</v>
      </c>
      <c r="M13" s="49" t="s">
        <v>18</v>
      </c>
      <c r="N13" s="49">
        <v>6.5</v>
      </c>
      <c r="O13" s="49">
        <v>7</v>
      </c>
      <c r="P13" s="49">
        <v>6</v>
      </c>
      <c r="Q13" s="49">
        <v>2.5</v>
      </c>
      <c r="R13" s="49" t="s">
        <v>159</v>
      </c>
      <c r="S13" s="49" t="s">
        <v>165</v>
      </c>
      <c r="T13" s="49" t="s">
        <v>161</v>
      </c>
      <c r="U13" s="49">
        <v>34.5</v>
      </c>
      <c r="V13" s="49">
        <f t="shared" si="0"/>
        <v>1</v>
      </c>
    </row>
    <row r="14" spans="1:22">
      <c r="A14" s="49" t="s">
        <v>37</v>
      </c>
      <c r="B14" s="49">
        <v>1</v>
      </c>
      <c r="C14" s="55" t="s">
        <v>739</v>
      </c>
      <c r="D14" s="55">
        <v>13</v>
      </c>
      <c r="E14" s="49">
        <v>39551</v>
      </c>
      <c r="F14" s="50" t="s">
        <v>425</v>
      </c>
      <c r="G14" s="49" t="s">
        <v>426</v>
      </c>
      <c r="H14" s="49" t="s">
        <v>270</v>
      </c>
      <c r="I14" s="49" t="s">
        <v>295</v>
      </c>
      <c r="J14" s="49" t="s">
        <v>427</v>
      </c>
      <c r="K14" s="49" t="s">
        <v>17</v>
      </c>
      <c r="L14" s="49" t="s">
        <v>32</v>
      </c>
      <c r="M14" s="49" t="s">
        <v>309</v>
      </c>
      <c r="N14" s="49">
        <v>5.5</v>
      </c>
      <c r="O14" s="49">
        <v>6</v>
      </c>
      <c r="P14" s="49">
        <v>4</v>
      </c>
      <c r="Q14" s="49">
        <v>1.5</v>
      </c>
      <c r="R14" s="49" t="s">
        <v>182</v>
      </c>
      <c r="S14" s="49" t="s">
        <v>217</v>
      </c>
      <c r="T14" s="49" t="s">
        <v>738</v>
      </c>
      <c r="U14" s="49">
        <v>26.5</v>
      </c>
      <c r="V14" s="49">
        <f t="shared" si="0"/>
        <v>3</v>
      </c>
    </row>
    <row r="15" spans="1:22">
      <c r="A15" s="49" t="s">
        <v>37</v>
      </c>
      <c r="B15" s="49">
        <v>2</v>
      </c>
      <c r="C15" s="55" t="s">
        <v>739</v>
      </c>
      <c r="D15" s="55">
        <v>14</v>
      </c>
      <c r="E15" s="49">
        <v>39581</v>
      </c>
      <c r="F15" s="50" t="s">
        <v>428</v>
      </c>
      <c r="G15" s="49" t="s">
        <v>429</v>
      </c>
      <c r="H15" s="49" t="s">
        <v>269</v>
      </c>
      <c r="I15" s="49" t="s">
        <v>295</v>
      </c>
      <c r="J15" s="49" t="s">
        <v>430</v>
      </c>
      <c r="K15" s="49" t="s">
        <v>21</v>
      </c>
      <c r="L15" s="49" t="s">
        <v>14</v>
      </c>
      <c r="M15" s="49" t="s">
        <v>109</v>
      </c>
      <c r="N15" s="49">
        <v>4.25</v>
      </c>
      <c r="O15" s="49">
        <v>5</v>
      </c>
      <c r="P15" s="49">
        <v>4.75</v>
      </c>
      <c r="Q15" s="49">
        <v>1.5</v>
      </c>
      <c r="R15" s="49" t="s">
        <v>186</v>
      </c>
      <c r="S15" s="49" t="s">
        <v>162</v>
      </c>
      <c r="T15" s="49" t="s">
        <v>201</v>
      </c>
      <c r="U15" s="49">
        <v>24.5</v>
      </c>
      <c r="V15" s="49">
        <f t="shared" si="0"/>
        <v>2</v>
      </c>
    </row>
    <row r="16" spans="1:22">
      <c r="A16" s="49" t="s">
        <v>37</v>
      </c>
      <c r="B16" s="49">
        <v>3</v>
      </c>
      <c r="C16" s="55" t="s">
        <v>739</v>
      </c>
      <c r="D16" s="55">
        <v>15</v>
      </c>
      <c r="E16" s="49">
        <v>39649</v>
      </c>
      <c r="F16" s="50" t="s">
        <v>431</v>
      </c>
      <c r="G16" s="49" t="s">
        <v>304</v>
      </c>
      <c r="H16" s="49" t="s">
        <v>269</v>
      </c>
      <c r="I16" s="49" t="s">
        <v>295</v>
      </c>
      <c r="J16" s="49" t="s">
        <v>398</v>
      </c>
      <c r="K16" s="49" t="s">
        <v>21</v>
      </c>
      <c r="L16" s="49" t="s">
        <v>13</v>
      </c>
      <c r="M16" s="49" t="s">
        <v>14</v>
      </c>
      <c r="N16" s="49">
        <v>6</v>
      </c>
      <c r="O16" s="49">
        <v>6</v>
      </c>
      <c r="P16" s="49">
        <v>3.5</v>
      </c>
      <c r="Q16" s="49">
        <v>2.5</v>
      </c>
      <c r="R16" s="49" t="s">
        <v>186</v>
      </c>
      <c r="S16" s="49" t="s">
        <v>166</v>
      </c>
      <c r="T16" s="49" t="s">
        <v>162</v>
      </c>
      <c r="U16" s="49">
        <v>27.5</v>
      </c>
      <c r="V16" s="49">
        <f t="shared" si="0"/>
        <v>2</v>
      </c>
    </row>
    <row r="17" spans="1:22">
      <c r="A17" s="49" t="s">
        <v>37</v>
      </c>
      <c r="B17" s="49">
        <v>4</v>
      </c>
      <c r="C17" s="55" t="s">
        <v>739</v>
      </c>
      <c r="D17" s="55">
        <v>16</v>
      </c>
      <c r="E17" s="49">
        <v>39665</v>
      </c>
      <c r="F17" s="50" t="s">
        <v>432</v>
      </c>
      <c r="G17" s="49" t="s">
        <v>357</v>
      </c>
      <c r="H17" s="49" t="s">
        <v>270</v>
      </c>
      <c r="I17" s="49" t="s">
        <v>279</v>
      </c>
      <c r="J17" s="49" t="s">
        <v>433</v>
      </c>
      <c r="K17" s="49" t="s">
        <v>21</v>
      </c>
      <c r="L17" s="49" t="s">
        <v>14</v>
      </c>
      <c r="M17" s="49" t="s">
        <v>123</v>
      </c>
      <c r="N17" s="49">
        <v>6.75</v>
      </c>
      <c r="O17" s="49">
        <v>4</v>
      </c>
      <c r="P17" s="49">
        <v>5</v>
      </c>
      <c r="Q17" s="49">
        <v>1</v>
      </c>
      <c r="R17" s="49" t="s">
        <v>186</v>
      </c>
      <c r="S17" s="49" t="s">
        <v>162</v>
      </c>
      <c r="T17" s="49" t="s">
        <v>218</v>
      </c>
      <c r="U17" s="49">
        <v>28.5</v>
      </c>
      <c r="V17" s="49">
        <f t="shared" si="0"/>
        <v>2</v>
      </c>
    </row>
    <row r="18" spans="1:22">
      <c r="A18" s="49" t="s">
        <v>37</v>
      </c>
      <c r="B18" s="49">
        <v>5</v>
      </c>
      <c r="C18" s="55" t="s">
        <v>739</v>
      </c>
      <c r="D18" s="55">
        <v>17</v>
      </c>
      <c r="E18" s="49">
        <v>39731</v>
      </c>
      <c r="F18" s="50" t="s">
        <v>434</v>
      </c>
      <c r="G18" s="49" t="s">
        <v>311</v>
      </c>
      <c r="H18" s="49" t="s">
        <v>269</v>
      </c>
      <c r="I18" s="49" t="s">
        <v>295</v>
      </c>
      <c r="J18" s="49" t="s">
        <v>435</v>
      </c>
      <c r="K18" s="49" t="s">
        <v>21</v>
      </c>
      <c r="L18" s="49" t="s">
        <v>13</v>
      </c>
      <c r="M18" s="49" t="s">
        <v>24</v>
      </c>
      <c r="N18" s="49">
        <v>5</v>
      </c>
      <c r="O18" s="49">
        <v>8.25</v>
      </c>
      <c r="P18" s="49">
        <v>3.75</v>
      </c>
      <c r="Q18" s="49">
        <v>2.5</v>
      </c>
      <c r="R18" s="49" t="s">
        <v>186</v>
      </c>
      <c r="S18" s="49" t="s">
        <v>166</v>
      </c>
      <c r="T18" s="49" t="s">
        <v>163</v>
      </c>
      <c r="U18" s="49">
        <v>28.25</v>
      </c>
      <c r="V18" s="49">
        <f t="shared" si="0"/>
        <v>2</v>
      </c>
    </row>
    <row r="19" spans="1:22">
      <c r="A19" s="49" t="s">
        <v>37</v>
      </c>
      <c r="B19" s="49">
        <v>7</v>
      </c>
      <c r="C19" s="55" t="s">
        <v>739</v>
      </c>
      <c r="D19" s="55">
        <v>18</v>
      </c>
      <c r="E19" s="49">
        <v>39826</v>
      </c>
      <c r="F19" s="50" t="s">
        <v>439</v>
      </c>
      <c r="G19" s="49" t="s">
        <v>440</v>
      </c>
      <c r="H19" s="49" t="s">
        <v>269</v>
      </c>
      <c r="I19" s="49" t="s">
        <v>295</v>
      </c>
      <c r="J19" s="49" t="s">
        <v>441</v>
      </c>
      <c r="K19" s="49" t="s">
        <v>32</v>
      </c>
      <c r="L19" s="49" t="s">
        <v>123</v>
      </c>
      <c r="M19" s="49" t="s">
        <v>100</v>
      </c>
      <c r="N19" s="49">
        <v>5</v>
      </c>
      <c r="O19" s="49">
        <v>4.25</v>
      </c>
      <c r="P19" s="49">
        <v>5</v>
      </c>
      <c r="Q19" s="49">
        <v>0.5</v>
      </c>
      <c r="R19" s="49" t="s">
        <v>217</v>
      </c>
      <c r="S19" s="49" t="s">
        <v>218</v>
      </c>
      <c r="T19" s="49" t="s">
        <v>194</v>
      </c>
      <c r="U19" s="49">
        <v>24.75</v>
      </c>
      <c r="V19" s="49">
        <f t="shared" si="0"/>
        <v>2</v>
      </c>
    </row>
    <row r="20" spans="1:22">
      <c r="A20" s="49" t="s">
        <v>37</v>
      </c>
      <c r="B20" s="49">
        <v>8</v>
      </c>
      <c r="C20" s="55" t="s">
        <v>739</v>
      </c>
      <c r="D20" s="55">
        <v>19</v>
      </c>
      <c r="E20" s="49">
        <v>39852</v>
      </c>
      <c r="F20" s="50" t="s">
        <v>442</v>
      </c>
      <c r="G20" s="49" t="s">
        <v>443</v>
      </c>
      <c r="H20" s="49" t="s">
        <v>269</v>
      </c>
      <c r="I20" s="49" t="s">
        <v>444</v>
      </c>
      <c r="J20" s="49" t="s">
        <v>445</v>
      </c>
      <c r="K20" s="49" t="s">
        <v>36</v>
      </c>
      <c r="L20" s="49" t="s">
        <v>123</v>
      </c>
      <c r="M20" s="49" t="s">
        <v>268</v>
      </c>
      <c r="N20" s="49">
        <v>6</v>
      </c>
      <c r="O20" s="49">
        <v>3.5</v>
      </c>
      <c r="P20" s="49">
        <v>5.75</v>
      </c>
      <c r="Q20" s="49">
        <v>1.5</v>
      </c>
      <c r="R20" s="49" t="s">
        <v>179</v>
      </c>
      <c r="S20" s="49" t="s">
        <v>218</v>
      </c>
      <c r="T20" s="49" t="s">
        <v>292</v>
      </c>
      <c r="U20" s="49">
        <v>28.5</v>
      </c>
      <c r="V20" s="49">
        <f t="shared" si="0"/>
        <v>1</v>
      </c>
    </row>
    <row r="21" spans="1:22">
      <c r="A21" s="49" t="s">
        <v>37</v>
      </c>
      <c r="B21" s="49">
        <v>9</v>
      </c>
      <c r="C21" s="55" t="s">
        <v>739</v>
      </c>
      <c r="D21" s="55">
        <v>20</v>
      </c>
      <c r="E21" s="49">
        <v>39910</v>
      </c>
      <c r="F21" s="50" t="s">
        <v>446</v>
      </c>
      <c r="G21" s="49" t="s">
        <v>447</v>
      </c>
      <c r="H21" s="49" t="s">
        <v>269</v>
      </c>
      <c r="I21" s="49" t="s">
        <v>295</v>
      </c>
      <c r="J21" s="49" t="s">
        <v>448</v>
      </c>
      <c r="K21" s="49" t="s">
        <v>21</v>
      </c>
      <c r="L21" s="49" t="s">
        <v>119</v>
      </c>
      <c r="M21" s="49" t="s">
        <v>117</v>
      </c>
      <c r="N21" s="49">
        <v>5.5</v>
      </c>
      <c r="O21" s="49">
        <v>2</v>
      </c>
      <c r="P21" s="49">
        <v>4.25</v>
      </c>
      <c r="Q21" s="49">
        <v>1</v>
      </c>
      <c r="R21" s="49" t="s">
        <v>186</v>
      </c>
      <c r="S21" s="49" t="s">
        <v>211</v>
      </c>
      <c r="T21" s="49" t="s">
        <v>209</v>
      </c>
      <c r="U21" s="49">
        <v>22.5</v>
      </c>
      <c r="V21" s="49" t="str">
        <f t="shared" si="0"/>
        <v/>
      </c>
    </row>
    <row r="22" spans="1:22">
      <c r="A22" s="49" t="s">
        <v>37</v>
      </c>
      <c r="B22" s="49">
        <v>10</v>
      </c>
      <c r="C22" s="55" t="s">
        <v>739</v>
      </c>
      <c r="D22" s="55">
        <v>21</v>
      </c>
      <c r="E22" s="49">
        <v>39927</v>
      </c>
      <c r="F22" s="50" t="s">
        <v>449</v>
      </c>
      <c r="G22" s="49" t="s">
        <v>450</v>
      </c>
      <c r="H22" s="49" t="s">
        <v>269</v>
      </c>
      <c r="I22" s="49" t="s">
        <v>295</v>
      </c>
      <c r="J22" s="49" t="s">
        <v>451</v>
      </c>
      <c r="K22" s="49" t="s">
        <v>21</v>
      </c>
      <c r="L22" s="49" t="s">
        <v>12</v>
      </c>
      <c r="M22" s="49" t="s">
        <v>14</v>
      </c>
      <c r="N22" s="49">
        <v>6.25</v>
      </c>
      <c r="O22" s="49">
        <v>6.5</v>
      </c>
      <c r="P22" s="49">
        <v>5</v>
      </c>
      <c r="Q22" s="49">
        <v>0.5</v>
      </c>
      <c r="R22" s="49" t="s">
        <v>186</v>
      </c>
      <c r="S22" s="49" t="s">
        <v>165</v>
      </c>
      <c r="T22" s="49" t="s">
        <v>162</v>
      </c>
      <c r="U22" s="49">
        <v>29.5</v>
      </c>
      <c r="V22" s="49">
        <f t="shared" si="0"/>
        <v>1</v>
      </c>
    </row>
    <row r="23" spans="1:22">
      <c r="A23" s="49" t="s">
        <v>37</v>
      </c>
      <c r="B23" s="49">
        <v>11</v>
      </c>
      <c r="C23" s="55" t="s">
        <v>739</v>
      </c>
      <c r="D23" s="55">
        <v>22</v>
      </c>
      <c r="E23" s="49">
        <v>39932</v>
      </c>
      <c r="F23" s="50" t="s">
        <v>452</v>
      </c>
      <c r="G23" s="49" t="s">
        <v>453</v>
      </c>
      <c r="H23" s="49" t="s">
        <v>270</v>
      </c>
      <c r="I23" s="49" t="s">
        <v>295</v>
      </c>
      <c r="J23" s="49" t="s">
        <v>454</v>
      </c>
      <c r="K23" s="49" t="s">
        <v>16</v>
      </c>
      <c r="L23" s="49" t="s">
        <v>21</v>
      </c>
      <c r="M23" s="49" t="s">
        <v>28</v>
      </c>
      <c r="N23" s="49">
        <v>6.75</v>
      </c>
      <c r="O23" s="49">
        <v>5.5</v>
      </c>
      <c r="P23" s="49">
        <v>5</v>
      </c>
      <c r="Q23" s="49">
        <v>1.5</v>
      </c>
      <c r="R23" s="49" t="s">
        <v>214</v>
      </c>
      <c r="S23" s="49" t="s">
        <v>186</v>
      </c>
      <c r="T23" s="49" t="s">
        <v>181</v>
      </c>
      <c r="U23" s="49">
        <v>30.5</v>
      </c>
      <c r="V23" s="49">
        <f t="shared" si="0"/>
        <v>2</v>
      </c>
    </row>
    <row r="24" spans="1:22">
      <c r="A24" s="49" t="s">
        <v>37</v>
      </c>
      <c r="B24" s="49">
        <v>12</v>
      </c>
      <c r="C24" s="55" t="s">
        <v>739</v>
      </c>
      <c r="D24" s="55">
        <v>23</v>
      </c>
      <c r="E24" s="49">
        <v>39940</v>
      </c>
      <c r="F24" s="50" t="s">
        <v>455</v>
      </c>
      <c r="G24" s="49" t="s">
        <v>456</v>
      </c>
      <c r="H24" s="49" t="s">
        <v>269</v>
      </c>
      <c r="I24" s="49" t="s">
        <v>295</v>
      </c>
      <c r="J24" s="49" t="s">
        <v>457</v>
      </c>
      <c r="K24" s="49" t="s">
        <v>21</v>
      </c>
      <c r="L24" s="49" t="s">
        <v>14</v>
      </c>
      <c r="M24" s="49" t="s">
        <v>24</v>
      </c>
      <c r="N24" s="49">
        <v>6.5</v>
      </c>
      <c r="O24" s="49">
        <v>4</v>
      </c>
      <c r="P24" s="49">
        <v>6</v>
      </c>
      <c r="Q24" s="49">
        <v>1.5</v>
      </c>
      <c r="R24" s="49" t="s">
        <v>186</v>
      </c>
      <c r="S24" s="49" t="s">
        <v>162</v>
      </c>
      <c r="T24" s="49" t="s">
        <v>163</v>
      </c>
      <c r="U24" s="49">
        <v>30.5</v>
      </c>
      <c r="V24" s="49">
        <f t="shared" si="0"/>
        <v>1</v>
      </c>
    </row>
    <row r="25" spans="1:22">
      <c r="A25" s="49" t="s">
        <v>37</v>
      </c>
      <c r="B25" s="49">
        <v>14</v>
      </c>
      <c r="C25" s="55" t="s">
        <v>739</v>
      </c>
      <c r="D25" s="55">
        <v>24</v>
      </c>
      <c r="E25" s="49">
        <v>40016</v>
      </c>
      <c r="F25" s="50" t="s">
        <v>461</v>
      </c>
      <c r="G25" s="49" t="s">
        <v>462</v>
      </c>
      <c r="H25" s="49" t="s">
        <v>269</v>
      </c>
      <c r="I25" s="49" t="s">
        <v>295</v>
      </c>
      <c r="J25" s="49" t="s">
        <v>463</v>
      </c>
      <c r="K25" s="49" t="s">
        <v>21</v>
      </c>
      <c r="L25" s="49" t="s">
        <v>14</v>
      </c>
      <c r="M25" s="49" t="s">
        <v>123</v>
      </c>
      <c r="N25" s="49">
        <v>4.75</v>
      </c>
      <c r="O25" s="49">
        <v>3</v>
      </c>
      <c r="P25" s="49">
        <v>2.25</v>
      </c>
      <c r="Q25" s="49">
        <v>1.5</v>
      </c>
      <c r="R25" s="49" t="s">
        <v>186</v>
      </c>
      <c r="S25" s="49" t="s">
        <v>162</v>
      </c>
      <c r="T25" s="49" t="s">
        <v>218</v>
      </c>
      <c r="U25" s="49">
        <v>18.5</v>
      </c>
      <c r="V25" s="49" t="str">
        <f t="shared" si="0"/>
        <v/>
      </c>
    </row>
    <row r="26" spans="1:22">
      <c r="A26" s="49" t="s">
        <v>37</v>
      </c>
      <c r="B26" s="49">
        <v>15</v>
      </c>
      <c r="C26" s="55" t="s">
        <v>739</v>
      </c>
      <c r="D26" s="55">
        <v>25</v>
      </c>
      <c r="E26" s="49">
        <v>40053</v>
      </c>
      <c r="F26" s="50" t="s">
        <v>464</v>
      </c>
      <c r="G26" s="49" t="s">
        <v>465</v>
      </c>
      <c r="H26" s="49" t="s">
        <v>269</v>
      </c>
      <c r="I26" s="49" t="s">
        <v>295</v>
      </c>
      <c r="J26" s="49" t="s">
        <v>466</v>
      </c>
      <c r="K26" s="49" t="s">
        <v>31</v>
      </c>
      <c r="L26" s="49" t="s">
        <v>21</v>
      </c>
      <c r="M26" s="49" t="s">
        <v>14</v>
      </c>
      <c r="N26" s="49">
        <v>7.25</v>
      </c>
      <c r="O26" s="49">
        <v>5.5</v>
      </c>
      <c r="P26" s="49">
        <v>6</v>
      </c>
      <c r="Q26" s="49">
        <v>1.5</v>
      </c>
      <c r="R26" s="49" t="s">
        <v>183</v>
      </c>
      <c r="S26" s="49" t="s">
        <v>186</v>
      </c>
      <c r="T26" s="49" t="s">
        <v>162</v>
      </c>
      <c r="U26" s="49">
        <v>33.5</v>
      </c>
      <c r="V26" s="49">
        <f t="shared" si="0"/>
        <v>1</v>
      </c>
    </row>
    <row r="27" spans="1:22">
      <c r="A27" s="49" t="s">
        <v>37</v>
      </c>
      <c r="B27" s="49">
        <v>17</v>
      </c>
      <c r="C27" s="55" t="s">
        <v>739</v>
      </c>
      <c r="D27" s="55">
        <v>26</v>
      </c>
      <c r="E27" s="49">
        <v>40116</v>
      </c>
      <c r="F27" s="50" t="s">
        <v>470</v>
      </c>
      <c r="G27" s="49" t="s">
        <v>389</v>
      </c>
      <c r="H27" s="49" t="s">
        <v>270</v>
      </c>
      <c r="I27" s="49" t="s">
        <v>437</v>
      </c>
      <c r="J27" s="49" t="s">
        <v>471</v>
      </c>
      <c r="K27" s="49" t="s">
        <v>21</v>
      </c>
      <c r="L27" s="49" t="s">
        <v>28</v>
      </c>
      <c r="M27" s="49" t="s">
        <v>100</v>
      </c>
      <c r="N27" s="49">
        <v>6.25</v>
      </c>
      <c r="O27" s="49">
        <v>4.75</v>
      </c>
      <c r="P27" s="49">
        <v>4.5</v>
      </c>
      <c r="Q27" s="49">
        <v>1.5</v>
      </c>
      <c r="R27" s="49" t="s">
        <v>186</v>
      </c>
      <c r="S27" s="49" t="s">
        <v>181</v>
      </c>
      <c r="T27" s="49" t="s">
        <v>194</v>
      </c>
      <c r="U27" s="49">
        <v>27.75</v>
      </c>
      <c r="V27" s="49">
        <f t="shared" si="0"/>
        <v>2</v>
      </c>
    </row>
    <row r="28" spans="1:22">
      <c r="A28" s="49" t="s">
        <v>37</v>
      </c>
      <c r="B28" s="49">
        <v>18</v>
      </c>
      <c r="C28" s="55" t="s">
        <v>739</v>
      </c>
      <c r="D28" s="55">
        <v>27</v>
      </c>
      <c r="E28" s="49">
        <v>40184</v>
      </c>
      <c r="F28" s="50" t="s">
        <v>472</v>
      </c>
      <c r="G28" s="49" t="s">
        <v>473</v>
      </c>
      <c r="H28" s="49" t="s">
        <v>269</v>
      </c>
      <c r="I28" s="49" t="s">
        <v>272</v>
      </c>
      <c r="J28" s="49" t="s">
        <v>474</v>
      </c>
      <c r="K28" s="49" t="s">
        <v>16</v>
      </c>
      <c r="L28" s="49" t="s">
        <v>32</v>
      </c>
      <c r="M28" s="49" t="s">
        <v>101</v>
      </c>
      <c r="N28" s="49">
        <v>5.75</v>
      </c>
      <c r="O28" s="49">
        <v>5.25</v>
      </c>
      <c r="P28" s="49">
        <v>5</v>
      </c>
      <c r="Q28" s="49">
        <v>0.5</v>
      </c>
      <c r="R28" s="49" t="s">
        <v>214</v>
      </c>
      <c r="S28" s="49" t="s">
        <v>217</v>
      </c>
      <c r="T28" s="49" t="s">
        <v>195</v>
      </c>
      <c r="U28" s="49">
        <v>27.25</v>
      </c>
      <c r="V28" s="49">
        <f t="shared" si="0"/>
        <v>2</v>
      </c>
    </row>
    <row r="29" spans="1:22">
      <c r="A29" s="49" t="s">
        <v>37</v>
      </c>
      <c r="B29" s="49">
        <v>20</v>
      </c>
      <c r="C29" s="55" t="s">
        <v>739</v>
      </c>
      <c r="D29" s="55">
        <v>28</v>
      </c>
      <c r="E29" s="49">
        <v>40219</v>
      </c>
      <c r="F29" s="50" t="s">
        <v>479</v>
      </c>
      <c r="G29" s="49" t="s">
        <v>324</v>
      </c>
      <c r="H29" s="49" t="s">
        <v>270</v>
      </c>
      <c r="I29" s="49" t="s">
        <v>282</v>
      </c>
      <c r="J29" s="49" t="s">
        <v>480</v>
      </c>
      <c r="K29" s="49" t="s">
        <v>17</v>
      </c>
      <c r="L29" s="49" t="s">
        <v>28</v>
      </c>
      <c r="M29" s="49" t="s">
        <v>123</v>
      </c>
      <c r="N29" s="49">
        <v>5.75</v>
      </c>
      <c r="O29" s="49">
        <v>6.5</v>
      </c>
      <c r="P29" s="49">
        <v>4.75</v>
      </c>
      <c r="Q29" s="49">
        <v>1.5</v>
      </c>
      <c r="R29" s="49" t="s">
        <v>182</v>
      </c>
      <c r="S29" s="49" t="s">
        <v>181</v>
      </c>
      <c r="T29" s="49" t="s">
        <v>218</v>
      </c>
      <c r="U29" s="49">
        <v>29</v>
      </c>
      <c r="V29" s="49">
        <f t="shared" si="0"/>
        <v>2</v>
      </c>
    </row>
    <row r="30" spans="1:22">
      <c r="A30" s="49" t="s">
        <v>37</v>
      </c>
      <c r="B30" s="49">
        <v>22</v>
      </c>
      <c r="C30" s="55" t="s">
        <v>739</v>
      </c>
      <c r="D30" s="55">
        <v>29</v>
      </c>
      <c r="E30" s="49">
        <v>40247</v>
      </c>
      <c r="F30" s="50" t="s">
        <v>483</v>
      </c>
      <c r="G30" s="49" t="s">
        <v>484</v>
      </c>
      <c r="H30" s="49" t="s">
        <v>269</v>
      </c>
      <c r="I30" s="49" t="s">
        <v>295</v>
      </c>
      <c r="J30" s="49" t="s">
        <v>485</v>
      </c>
      <c r="K30" s="49" t="s">
        <v>21</v>
      </c>
      <c r="L30" s="49" t="s">
        <v>14</v>
      </c>
      <c r="M30" s="49" t="s">
        <v>23</v>
      </c>
      <c r="N30" s="49">
        <v>5.75</v>
      </c>
      <c r="O30" s="49">
        <v>4.75</v>
      </c>
      <c r="P30" s="49">
        <v>6</v>
      </c>
      <c r="Q30" s="49">
        <v>1</v>
      </c>
      <c r="R30" s="49" t="s">
        <v>186</v>
      </c>
      <c r="S30" s="49" t="s">
        <v>162</v>
      </c>
      <c r="T30" s="49" t="s">
        <v>151</v>
      </c>
      <c r="U30" s="49">
        <v>29.25</v>
      </c>
      <c r="V30" s="49">
        <f t="shared" si="0"/>
        <v>1</v>
      </c>
    </row>
    <row r="31" spans="1:22">
      <c r="A31" s="49" t="s">
        <v>37</v>
      </c>
      <c r="B31" s="49">
        <v>24</v>
      </c>
      <c r="C31" s="55" t="s">
        <v>739</v>
      </c>
      <c r="D31" s="55">
        <v>30</v>
      </c>
      <c r="E31" s="49">
        <v>40279</v>
      </c>
      <c r="F31" s="50" t="s">
        <v>489</v>
      </c>
      <c r="G31" s="49" t="s">
        <v>490</v>
      </c>
      <c r="H31" s="49" t="s">
        <v>270</v>
      </c>
      <c r="I31" s="49" t="s">
        <v>295</v>
      </c>
      <c r="J31" s="49" t="s">
        <v>491</v>
      </c>
      <c r="K31" s="49" t="s">
        <v>21</v>
      </c>
      <c r="L31" s="49" t="s">
        <v>28</v>
      </c>
      <c r="M31" s="49" t="s">
        <v>123</v>
      </c>
      <c r="N31" s="49">
        <v>5.75</v>
      </c>
      <c r="O31" s="49">
        <v>4.25</v>
      </c>
      <c r="P31" s="49">
        <v>4.5</v>
      </c>
      <c r="Q31" s="49">
        <v>1.5</v>
      </c>
      <c r="R31" s="49" t="s">
        <v>186</v>
      </c>
      <c r="S31" s="49" t="s">
        <v>181</v>
      </c>
      <c r="T31" s="49" t="s">
        <v>218</v>
      </c>
      <c r="U31" s="49">
        <v>26.25</v>
      </c>
      <c r="V31" s="49">
        <f t="shared" si="0"/>
        <v>2</v>
      </c>
    </row>
    <row r="32" spans="1:22">
      <c r="A32" s="49" t="s">
        <v>37</v>
      </c>
      <c r="B32" s="49">
        <v>25</v>
      </c>
      <c r="C32" s="55" t="s">
        <v>739</v>
      </c>
      <c r="D32" s="55">
        <v>31</v>
      </c>
      <c r="E32" s="49">
        <v>40356</v>
      </c>
      <c r="F32" s="50" t="s">
        <v>432</v>
      </c>
      <c r="G32" s="49" t="s">
        <v>493</v>
      </c>
      <c r="H32" s="49" t="s">
        <v>270</v>
      </c>
      <c r="I32" s="49" t="s">
        <v>279</v>
      </c>
      <c r="J32" s="49" t="s">
        <v>433</v>
      </c>
      <c r="K32" s="49" t="s">
        <v>21</v>
      </c>
      <c r="L32" s="49" t="s">
        <v>14</v>
      </c>
      <c r="M32" s="49" t="s">
        <v>123</v>
      </c>
      <c r="N32" s="49">
        <v>6.5</v>
      </c>
      <c r="O32" s="49">
        <v>7.25</v>
      </c>
      <c r="P32" s="49">
        <v>5.5</v>
      </c>
      <c r="Q32" s="49">
        <v>1.5</v>
      </c>
      <c r="R32" s="49" t="s">
        <v>186</v>
      </c>
      <c r="S32" s="49" t="s">
        <v>162</v>
      </c>
      <c r="T32" s="49" t="s">
        <v>218</v>
      </c>
      <c r="U32" s="49">
        <v>32.75</v>
      </c>
      <c r="V32" s="49">
        <f t="shared" si="0"/>
        <v>1</v>
      </c>
    </row>
    <row r="33" spans="1:22">
      <c r="A33" s="49" t="s">
        <v>37</v>
      </c>
      <c r="B33" s="49">
        <v>26</v>
      </c>
      <c r="C33" s="55" t="s">
        <v>739</v>
      </c>
      <c r="D33" s="55">
        <v>32</v>
      </c>
      <c r="E33" s="49">
        <v>40357</v>
      </c>
      <c r="F33" s="50" t="s">
        <v>494</v>
      </c>
      <c r="G33" s="49" t="s">
        <v>493</v>
      </c>
      <c r="H33" s="49" t="s">
        <v>270</v>
      </c>
      <c r="I33" s="49" t="s">
        <v>295</v>
      </c>
      <c r="J33" s="49" t="s">
        <v>358</v>
      </c>
      <c r="K33" s="49" t="s">
        <v>21</v>
      </c>
      <c r="L33" s="49" t="s">
        <v>14</v>
      </c>
      <c r="M33" s="49" t="s">
        <v>23</v>
      </c>
      <c r="N33" s="49">
        <v>6.75</v>
      </c>
      <c r="O33" s="49">
        <v>4</v>
      </c>
      <c r="P33" s="49">
        <v>4</v>
      </c>
      <c r="Q33" s="49">
        <v>0.5</v>
      </c>
      <c r="R33" s="49" t="s">
        <v>186</v>
      </c>
      <c r="S33" s="49" t="s">
        <v>162</v>
      </c>
      <c r="T33" s="49" t="s">
        <v>151</v>
      </c>
      <c r="U33" s="49">
        <v>26</v>
      </c>
      <c r="V33" s="49">
        <f t="shared" si="0"/>
        <v>2</v>
      </c>
    </row>
    <row r="34" spans="1:22">
      <c r="A34" s="49" t="s">
        <v>29</v>
      </c>
      <c r="B34" s="49">
        <v>1</v>
      </c>
      <c r="C34" s="55" t="s">
        <v>741</v>
      </c>
      <c r="D34" s="55">
        <v>1</v>
      </c>
      <c r="E34" s="49">
        <v>39419</v>
      </c>
      <c r="F34" s="50" t="s">
        <v>341</v>
      </c>
      <c r="G34" s="49" t="s">
        <v>294</v>
      </c>
      <c r="H34" s="49" t="s">
        <v>270</v>
      </c>
      <c r="I34" s="49" t="s">
        <v>295</v>
      </c>
      <c r="J34" s="49" t="s">
        <v>342</v>
      </c>
      <c r="K34" s="49" t="s">
        <v>12</v>
      </c>
      <c r="L34" s="49" t="s">
        <v>19</v>
      </c>
      <c r="M34" s="49" t="s">
        <v>24</v>
      </c>
      <c r="N34" s="49">
        <v>6.5</v>
      </c>
      <c r="O34" s="49">
        <v>3.75</v>
      </c>
      <c r="P34" s="49">
        <v>3</v>
      </c>
      <c r="Q34" s="49">
        <v>1.5</v>
      </c>
      <c r="R34" s="49" t="s">
        <v>165</v>
      </c>
      <c r="S34" s="49" t="s">
        <v>164</v>
      </c>
      <c r="T34" s="49" t="s">
        <v>163</v>
      </c>
      <c r="U34" s="49">
        <v>24.25</v>
      </c>
      <c r="V34" s="49" t="str">
        <f t="shared" si="0"/>
        <v/>
      </c>
    </row>
    <row r="35" spans="1:22">
      <c r="A35" s="49" t="s">
        <v>29</v>
      </c>
      <c r="B35" s="49">
        <v>5</v>
      </c>
      <c r="C35" s="55" t="s">
        <v>741</v>
      </c>
      <c r="D35" s="55">
        <v>2</v>
      </c>
      <c r="E35" s="49">
        <v>39625</v>
      </c>
      <c r="F35" s="50" t="s">
        <v>352</v>
      </c>
      <c r="G35" s="49" t="s">
        <v>353</v>
      </c>
      <c r="H35" s="49" t="s">
        <v>269</v>
      </c>
      <c r="I35" s="49" t="s">
        <v>354</v>
      </c>
      <c r="J35" s="49" t="s">
        <v>355</v>
      </c>
      <c r="K35" s="49" t="s">
        <v>31</v>
      </c>
      <c r="L35" s="49" t="s">
        <v>12</v>
      </c>
      <c r="M35" s="49" t="s">
        <v>24</v>
      </c>
      <c r="N35" s="49">
        <v>7</v>
      </c>
      <c r="O35" s="49">
        <v>6.25</v>
      </c>
      <c r="P35" s="49">
        <v>3.5</v>
      </c>
      <c r="Q35" s="49">
        <v>3.5</v>
      </c>
      <c r="R35" s="49" t="s">
        <v>183</v>
      </c>
      <c r="S35" s="49" t="s">
        <v>165</v>
      </c>
      <c r="T35" s="49" t="s">
        <v>163</v>
      </c>
      <c r="U35" s="49">
        <v>30.75</v>
      </c>
      <c r="V35" s="49">
        <f t="shared" si="0"/>
        <v>2</v>
      </c>
    </row>
    <row r="36" spans="1:22">
      <c r="A36" s="49" t="s">
        <v>29</v>
      </c>
      <c r="B36" s="49">
        <v>6</v>
      </c>
      <c r="C36" s="55" t="s">
        <v>741</v>
      </c>
      <c r="D36" s="55">
        <v>3</v>
      </c>
      <c r="E36" s="49">
        <v>39669</v>
      </c>
      <c r="F36" s="50" t="s">
        <v>356</v>
      </c>
      <c r="G36" s="49" t="s">
        <v>357</v>
      </c>
      <c r="H36" s="49" t="s">
        <v>270</v>
      </c>
      <c r="I36" s="49" t="s">
        <v>272</v>
      </c>
      <c r="J36" s="49" t="s">
        <v>358</v>
      </c>
      <c r="K36" s="49" t="s">
        <v>12</v>
      </c>
      <c r="L36" s="49" t="s">
        <v>40</v>
      </c>
      <c r="M36" s="49" t="s">
        <v>24</v>
      </c>
      <c r="N36" s="49">
        <v>5</v>
      </c>
      <c r="O36" s="49">
        <v>2.5</v>
      </c>
      <c r="P36" s="49">
        <v>0</v>
      </c>
      <c r="Q36" s="49">
        <v>0.5</v>
      </c>
      <c r="R36" s="49" t="s">
        <v>165</v>
      </c>
      <c r="S36" s="49" t="s">
        <v>216</v>
      </c>
      <c r="T36" s="49" t="s">
        <v>163</v>
      </c>
      <c r="U36" s="49">
        <v>13</v>
      </c>
      <c r="V36" s="49" t="str">
        <f t="shared" si="0"/>
        <v/>
      </c>
    </row>
    <row r="37" spans="1:22">
      <c r="A37" s="49" t="s">
        <v>29</v>
      </c>
      <c r="B37" s="49">
        <v>8</v>
      </c>
      <c r="C37" s="55" t="s">
        <v>741</v>
      </c>
      <c r="D37" s="55">
        <v>4</v>
      </c>
      <c r="E37" s="49">
        <v>39673</v>
      </c>
      <c r="F37" s="50" t="s">
        <v>362</v>
      </c>
      <c r="G37" s="49" t="s">
        <v>363</v>
      </c>
      <c r="H37" s="49" t="s">
        <v>270</v>
      </c>
      <c r="I37" s="49" t="s">
        <v>364</v>
      </c>
      <c r="J37" s="49" t="s">
        <v>365</v>
      </c>
      <c r="K37" s="49" t="s">
        <v>36</v>
      </c>
      <c r="L37" s="49" t="s">
        <v>14</v>
      </c>
      <c r="M37" s="49" t="s">
        <v>24</v>
      </c>
      <c r="N37" s="49">
        <v>5.5</v>
      </c>
      <c r="O37" s="49">
        <v>2.75</v>
      </c>
      <c r="P37" s="49">
        <v>4.25</v>
      </c>
      <c r="Q37" s="49">
        <v>1.5</v>
      </c>
      <c r="R37" s="49" t="s">
        <v>179</v>
      </c>
      <c r="S37" s="49" t="s">
        <v>162</v>
      </c>
      <c r="T37" s="49" t="s">
        <v>163</v>
      </c>
      <c r="U37" s="49">
        <v>23.75</v>
      </c>
      <c r="V37" s="49" t="str">
        <f t="shared" si="0"/>
        <v/>
      </c>
    </row>
    <row r="38" spans="1:22">
      <c r="A38" s="49" t="s">
        <v>29</v>
      </c>
      <c r="B38" s="49">
        <v>9</v>
      </c>
      <c r="C38" s="55" t="s">
        <v>741</v>
      </c>
      <c r="D38" s="55">
        <v>5</v>
      </c>
      <c r="E38" s="49">
        <v>39682</v>
      </c>
      <c r="F38" s="50" t="s">
        <v>366</v>
      </c>
      <c r="G38" s="49" t="s">
        <v>367</v>
      </c>
      <c r="H38" s="49" t="s">
        <v>269</v>
      </c>
      <c r="I38" s="49" t="s">
        <v>295</v>
      </c>
      <c r="J38" s="49" t="s">
        <v>328</v>
      </c>
      <c r="K38" s="49" t="s">
        <v>31</v>
      </c>
      <c r="L38" s="49" t="s">
        <v>21</v>
      </c>
      <c r="M38" s="49" t="s">
        <v>18</v>
      </c>
      <c r="N38" s="49">
        <v>6.75</v>
      </c>
      <c r="O38" s="49">
        <v>6.5</v>
      </c>
      <c r="P38" s="49">
        <v>5.25</v>
      </c>
      <c r="Q38" s="49">
        <v>3.5</v>
      </c>
      <c r="R38" s="49" t="s">
        <v>183</v>
      </c>
      <c r="S38" s="49" t="s">
        <v>186</v>
      </c>
      <c r="T38" s="49" t="s">
        <v>161</v>
      </c>
      <c r="U38" s="49">
        <v>34</v>
      </c>
      <c r="V38" s="49">
        <f t="shared" si="0"/>
        <v>1</v>
      </c>
    </row>
    <row r="39" spans="1:22">
      <c r="A39" s="49" t="s">
        <v>29</v>
      </c>
      <c r="B39" s="49">
        <v>13</v>
      </c>
      <c r="C39" s="55" t="s">
        <v>741</v>
      </c>
      <c r="D39" s="55">
        <v>6</v>
      </c>
      <c r="E39" s="49">
        <v>39866</v>
      </c>
      <c r="F39" s="50" t="s">
        <v>375</v>
      </c>
      <c r="G39" s="49" t="s">
        <v>376</v>
      </c>
      <c r="H39" s="49" t="s">
        <v>269</v>
      </c>
      <c r="I39" s="49" t="s">
        <v>295</v>
      </c>
      <c r="J39" s="49" t="s">
        <v>377</v>
      </c>
      <c r="K39" s="49" t="s">
        <v>31</v>
      </c>
      <c r="L39" s="49" t="s">
        <v>12</v>
      </c>
      <c r="M39" s="49" t="s">
        <v>14</v>
      </c>
      <c r="N39" s="49">
        <v>6</v>
      </c>
      <c r="O39" s="49">
        <v>6</v>
      </c>
      <c r="P39" s="49">
        <v>4.5</v>
      </c>
      <c r="Q39" s="49">
        <v>2</v>
      </c>
      <c r="R39" s="49" t="s">
        <v>183</v>
      </c>
      <c r="S39" s="49" t="s">
        <v>165</v>
      </c>
      <c r="T39" s="49" t="s">
        <v>162</v>
      </c>
      <c r="U39" s="49">
        <v>29</v>
      </c>
      <c r="V39" s="49">
        <f t="shared" si="0"/>
        <v>2</v>
      </c>
    </row>
    <row r="40" spans="1:22">
      <c r="A40" s="49" t="s">
        <v>29</v>
      </c>
      <c r="B40" s="49">
        <v>14</v>
      </c>
      <c r="C40" s="55" t="s">
        <v>741</v>
      </c>
      <c r="D40" s="55">
        <v>7</v>
      </c>
      <c r="E40" s="49">
        <v>39871</v>
      </c>
      <c r="F40" s="50" t="s">
        <v>378</v>
      </c>
      <c r="G40" s="49" t="s">
        <v>379</v>
      </c>
      <c r="H40" s="49" t="s">
        <v>270</v>
      </c>
      <c r="I40" s="49" t="s">
        <v>295</v>
      </c>
      <c r="J40" s="49" t="s">
        <v>380</v>
      </c>
      <c r="K40" s="49" t="s">
        <v>16</v>
      </c>
      <c r="L40" s="49" t="s">
        <v>116</v>
      </c>
      <c r="M40" s="49" t="s">
        <v>119</v>
      </c>
      <c r="N40" s="49">
        <v>7</v>
      </c>
      <c r="O40" s="49">
        <v>5.5</v>
      </c>
      <c r="P40" s="49">
        <v>5.25</v>
      </c>
      <c r="Q40" s="49">
        <v>1</v>
      </c>
      <c r="R40" s="49" t="s">
        <v>214</v>
      </c>
      <c r="S40" s="49" t="s">
        <v>208</v>
      </c>
      <c r="T40" s="49" t="s">
        <v>211</v>
      </c>
      <c r="U40" s="49">
        <v>31</v>
      </c>
      <c r="V40" s="49">
        <f t="shared" si="0"/>
        <v>2</v>
      </c>
    </row>
    <row r="41" spans="1:22">
      <c r="A41" s="49" t="s">
        <v>29</v>
      </c>
      <c r="B41" s="49">
        <v>15</v>
      </c>
      <c r="C41" s="55" t="s">
        <v>741</v>
      </c>
      <c r="D41" s="55">
        <v>8</v>
      </c>
      <c r="E41" s="49">
        <v>39919</v>
      </c>
      <c r="F41" s="50" t="s">
        <v>381</v>
      </c>
      <c r="G41" s="49" t="s">
        <v>382</v>
      </c>
      <c r="H41" s="49" t="s">
        <v>269</v>
      </c>
      <c r="I41" s="49" t="s">
        <v>295</v>
      </c>
      <c r="J41" s="49" t="s">
        <v>383</v>
      </c>
      <c r="K41" s="49" t="s">
        <v>12</v>
      </c>
      <c r="L41" s="49" t="s">
        <v>14</v>
      </c>
      <c r="M41" s="49" t="s">
        <v>24</v>
      </c>
      <c r="N41" s="49">
        <v>5</v>
      </c>
      <c r="O41" s="49">
        <v>4</v>
      </c>
      <c r="P41" s="49">
        <v>4</v>
      </c>
      <c r="Q41" s="49">
        <v>2.5</v>
      </c>
      <c r="R41" s="49" t="s">
        <v>165</v>
      </c>
      <c r="S41" s="49" t="s">
        <v>162</v>
      </c>
      <c r="T41" s="49" t="s">
        <v>163</v>
      </c>
      <c r="U41" s="49">
        <v>24.5</v>
      </c>
      <c r="V41" s="49">
        <f t="shared" si="0"/>
        <v>2</v>
      </c>
    </row>
    <row r="42" spans="1:22">
      <c r="A42" s="49" t="s">
        <v>29</v>
      </c>
      <c r="B42" s="49">
        <v>20</v>
      </c>
      <c r="C42" s="55" t="s">
        <v>741</v>
      </c>
      <c r="D42" s="55">
        <v>9</v>
      </c>
      <c r="E42" s="49">
        <v>40227</v>
      </c>
      <c r="F42" s="50" t="s">
        <v>396</v>
      </c>
      <c r="G42" s="49" t="s">
        <v>397</v>
      </c>
      <c r="H42" s="49" t="s">
        <v>270</v>
      </c>
      <c r="I42" s="49" t="s">
        <v>295</v>
      </c>
      <c r="J42" s="49" t="s">
        <v>398</v>
      </c>
      <c r="K42" s="49" t="s">
        <v>31</v>
      </c>
      <c r="L42" s="49" t="s">
        <v>12</v>
      </c>
      <c r="M42" s="49" t="s">
        <v>24</v>
      </c>
      <c r="N42" s="49">
        <v>7</v>
      </c>
      <c r="O42" s="49">
        <v>6.5</v>
      </c>
      <c r="P42" s="49">
        <v>4.25</v>
      </c>
      <c r="Q42" s="49">
        <v>1.5</v>
      </c>
      <c r="R42" s="49" t="s">
        <v>183</v>
      </c>
      <c r="S42" s="49" t="s">
        <v>165</v>
      </c>
      <c r="T42" s="49" t="s">
        <v>163</v>
      </c>
      <c r="U42" s="49">
        <v>30.5</v>
      </c>
      <c r="V42" s="49">
        <f t="shared" si="0"/>
        <v>2</v>
      </c>
    </row>
    <row r="43" spans="1:22">
      <c r="A43" s="49" t="s">
        <v>29</v>
      </c>
      <c r="B43" s="49">
        <v>21</v>
      </c>
      <c r="C43" s="55" t="s">
        <v>741</v>
      </c>
      <c r="D43" s="55">
        <v>10</v>
      </c>
      <c r="E43" s="49">
        <v>40308</v>
      </c>
      <c r="F43" s="50" t="s">
        <v>399</v>
      </c>
      <c r="G43" s="49" t="s">
        <v>400</v>
      </c>
      <c r="H43" s="49" t="s">
        <v>270</v>
      </c>
      <c r="I43" s="49" t="s">
        <v>295</v>
      </c>
      <c r="J43" s="49" t="s">
        <v>308</v>
      </c>
      <c r="K43" s="49" t="s">
        <v>38</v>
      </c>
      <c r="L43" s="49" t="s">
        <v>101</v>
      </c>
      <c r="M43" s="49" t="s">
        <v>100</v>
      </c>
      <c r="N43" s="49">
        <v>6.75</v>
      </c>
      <c r="O43" s="49">
        <v>4.75</v>
      </c>
      <c r="P43" s="49">
        <v>5.75</v>
      </c>
      <c r="Q43" s="49">
        <v>2.5</v>
      </c>
      <c r="R43" s="49" t="s">
        <v>215</v>
      </c>
      <c r="S43" s="49" t="s">
        <v>195</v>
      </c>
      <c r="T43" s="49" t="s">
        <v>194</v>
      </c>
      <c r="U43" s="49">
        <v>32.25</v>
      </c>
      <c r="V43" s="49">
        <f t="shared" si="0"/>
        <v>1</v>
      </c>
    </row>
    <row r="44" spans="1:22">
      <c r="A44" s="49" t="s">
        <v>29</v>
      </c>
      <c r="B44" s="49">
        <v>25</v>
      </c>
      <c r="C44" s="55" t="s">
        <v>741</v>
      </c>
      <c r="D44" s="55">
        <v>11</v>
      </c>
      <c r="E44" s="49">
        <v>40398</v>
      </c>
      <c r="F44" s="50" t="s">
        <v>409</v>
      </c>
      <c r="G44" s="49" t="s">
        <v>410</v>
      </c>
      <c r="H44" s="49" t="s">
        <v>270</v>
      </c>
      <c r="I44" s="49" t="s">
        <v>295</v>
      </c>
      <c r="J44" s="49" t="s">
        <v>411</v>
      </c>
      <c r="K44" s="49" t="s">
        <v>31</v>
      </c>
      <c r="L44" s="49" t="s">
        <v>12</v>
      </c>
      <c r="M44" s="49" t="s">
        <v>123</v>
      </c>
      <c r="N44" s="49">
        <v>8</v>
      </c>
      <c r="O44" s="49">
        <v>6.25</v>
      </c>
      <c r="P44" s="49">
        <v>5.75</v>
      </c>
      <c r="Q44" s="49">
        <v>1.5</v>
      </c>
      <c r="R44" s="49" t="s">
        <v>183</v>
      </c>
      <c r="S44" s="49" t="s">
        <v>165</v>
      </c>
      <c r="T44" s="49" t="s">
        <v>218</v>
      </c>
      <c r="U44" s="49">
        <v>35.25</v>
      </c>
      <c r="V44" s="49">
        <f t="shared" si="0"/>
        <v>1</v>
      </c>
    </row>
    <row r="45" spans="1:22">
      <c r="A45" s="49" t="s">
        <v>29</v>
      </c>
      <c r="B45" s="49">
        <v>26</v>
      </c>
      <c r="C45" s="55" t="s">
        <v>741</v>
      </c>
      <c r="D45" s="55">
        <v>12</v>
      </c>
      <c r="E45" s="49">
        <v>40441</v>
      </c>
      <c r="F45" s="50" t="s">
        <v>412</v>
      </c>
      <c r="G45" s="49" t="s">
        <v>413</v>
      </c>
      <c r="H45" s="49" t="s">
        <v>270</v>
      </c>
      <c r="I45" s="49" t="s">
        <v>364</v>
      </c>
      <c r="J45" s="49" t="s">
        <v>414</v>
      </c>
      <c r="K45" s="49" t="s">
        <v>21</v>
      </c>
      <c r="L45" s="49" t="s">
        <v>36</v>
      </c>
      <c r="M45" s="49" t="s">
        <v>24</v>
      </c>
      <c r="N45" s="49">
        <v>6.5</v>
      </c>
      <c r="O45" s="49">
        <v>4.75</v>
      </c>
      <c r="P45" s="49">
        <v>3</v>
      </c>
      <c r="Q45" s="49">
        <v>2.5</v>
      </c>
      <c r="R45" s="49" t="s">
        <v>186</v>
      </c>
      <c r="S45" s="49" t="s">
        <v>179</v>
      </c>
      <c r="T45" s="49" t="s">
        <v>163</v>
      </c>
      <c r="U45" s="49">
        <v>26.25</v>
      </c>
      <c r="V45" s="49">
        <f t="shared" si="0"/>
        <v>3</v>
      </c>
    </row>
    <row r="46" spans="1:22">
      <c r="A46" s="49" t="s">
        <v>29</v>
      </c>
      <c r="B46" s="49">
        <v>27</v>
      </c>
      <c r="C46" s="55" t="s">
        <v>741</v>
      </c>
      <c r="D46" s="55">
        <v>13</v>
      </c>
      <c r="E46" s="49">
        <v>40543</v>
      </c>
      <c r="F46" s="50" t="s">
        <v>415</v>
      </c>
      <c r="G46" s="49" t="s">
        <v>416</v>
      </c>
      <c r="H46" s="49" t="s">
        <v>270</v>
      </c>
      <c r="I46" s="49" t="s">
        <v>417</v>
      </c>
      <c r="J46" s="49" t="s">
        <v>302</v>
      </c>
      <c r="K46" s="49" t="s">
        <v>21</v>
      </c>
      <c r="L46" s="49" t="s">
        <v>32</v>
      </c>
      <c r="M46" s="49" t="s">
        <v>18</v>
      </c>
      <c r="N46" s="49">
        <v>5.75</v>
      </c>
      <c r="O46" s="49">
        <v>5.75</v>
      </c>
      <c r="P46" s="49">
        <v>4.75</v>
      </c>
      <c r="Q46" s="49">
        <v>1.5</v>
      </c>
      <c r="R46" s="49" t="s">
        <v>186</v>
      </c>
      <c r="S46" s="49" t="s">
        <v>217</v>
      </c>
      <c r="T46" s="49" t="s">
        <v>161</v>
      </c>
      <c r="U46" s="49">
        <v>28.25</v>
      </c>
      <c r="V46" s="49">
        <f t="shared" si="0"/>
        <v>2</v>
      </c>
    </row>
    <row r="47" spans="1:22">
      <c r="A47" s="49" t="s">
        <v>29</v>
      </c>
      <c r="B47" s="49">
        <v>29</v>
      </c>
      <c r="C47" s="55" t="s">
        <v>741</v>
      </c>
      <c r="D47" s="55">
        <v>14</v>
      </c>
      <c r="E47" s="49">
        <v>40629</v>
      </c>
      <c r="F47" s="50" t="s">
        <v>422</v>
      </c>
      <c r="G47" s="49" t="s">
        <v>423</v>
      </c>
      <c r="H47" s="49" t="s">
        <v>270</v>
      </c>
      <c r="I47" s="49" t="s">
        <v>295</v>
      </c>
      <c r="J47" s="49" t="s">
        <v>424</v>
      </c>
      <c r="K47" s="49" t="s">
        <v>21</v>
      </c>
      <c r="L47" s="49" t="s">
        <v>14</v>
      </c>
      <c r="M47" s="49" t="s">
        <v>24</v>
      </c>
      <c r="N47" s="49">
        <v>6.25</v>
      </c>
      <c r="O47" s="49">
        <v>4.5</v>
      </c>
      <c r="P47" s="49">
        <v>3.5</v>
      </c>
      <c r="Q47" s="49">
        <v>1</v>
      </c>
      <c r="R47" s="49" t="s">
        <v>186</v>
      </c>
      <c r="S47" s="49" t="s">
        <v>162</v>
      </c>
      <c r="T47" s="49" t="s">
        <v>163</v>
      </c>
      <c r="U47" s="49">
        <v>25</v>
      </c>
      <c r="V47" s="49">
        <f t="shared" si="0"/>
        <v>2</v>
      </c>
    </row>
    <row r="48" spans="1:22">
      <c r="A48" s="49" t="s">
        <v>39</v>
      </c>
      <c r="B48" s="49">
        <v>4</v>
      </c>
      <c r="C48" s="55" t="s">
        <v>741</v>
      </c>
      <c r="D48" s="55">
        <v>15</v>
      </c>
      <c r="E48" s="49">
        <v>39537</v>
      </c>
      <c r="F48" s="50" t="s">
        <v>507</v>
      </c>
      <c r="G48" s="49" t="s">
        <v>508</v>
      </c>
      <c r="H48" s="49" t="s">
        <v>269</v>
      </c>
      <c r="I48" s="49" t="s">
        <v>295</v>
      </c>
      <c r="J48" s="49" t="s">
        <v>509</v>
      </c>
      <c r="K48" s="49" t="s">
        <v>17</v>
      </c>
      <c r="L48" s="49" t="s">
        <v>21</v>
      </c>
      <c r="M48" s="49" t="s">
        <v>28</v>
      </c>
      <c r="N48" s="49">
        <v>6.5</v>
      </c>
      <c r="O48" s="49">
        <v>7.25</v>
      </c>
      <c r="P48" s="49">
        <v>6.5</v>
      </c>
      <c r="Q48" s="49">
        <v>1.5</v>
      </c>
      <c r="R48" s="49" t="s">
        <v>182</v>
      </c>
      <c r="S48" s="49" t="s">
        <v>186</v>
      </c>
      <c r="T48" s="49" t="s">
        <v>181</v>
      </c>
      <c r="U48" s="49">
        <v>34.75</v>
      </c>
      <c r="V48" s="49">
        <f t="shared" si="0"/>
        <v>1</v>
      </c>
    </row>
    <row r="49" spans="1:22">
      <c r="A49" s="49" t="s">
        <v>39</v>
      </c>
      <c r="B49" s="49">
        <v>6</v>
      </c>
      <c r="C49" s="55" t="s">
        <v>741</v>
      </c>
      <c r="D49" s="55">
        <v>16</v>
      </c>
      <c r="E49" s="49">
        <v>39746</v>
      </c>
      <c r="F49" s="50" t="s">
        <v>483</v>
      </c>
      <c r="G49" s="49" t="s">
        <v>311</v>
      </c>
      <c r="H49" s="49" t="s">
        <v>269</v>
      </c>
      <c r="I49" s="49" t="s">
        <v>295</v>
      </c>
      <c r="J49" s="49" t="s">
        <v>512</v>
      </c>
      <c r="K49" s="49" t="s">
        <v>20</v>
      </c>
      <c r="L49" s="49" t="s">
        <v>21</v>
      </c>
      <c r="M49" s="49" t="s">
        <v>14</v>
      </c>
      <c r="N49" s="49">
        <v>6.5</v>
      </c>
      <c r="O49" s="49">
        <v>7.75</v>
      </c>
      <c r="P49" s="49">
        <v>4.5</v>
      </c>
      <c r="Q49" s="49">
        <v>2.5</v>
      </c>
      <c r="R49" s="49" t="s">
        <v>184</v>
      </c>
      <c r="S49" s="49" t="s">
        <v>186</v>
      </c>
      <c r="T49" s="49" t="s">
        <v>162</v>
      </c>
      <c r="U49" s="49">
        <v>32.25</v>
      </c>
      <c r="V49" s="49">
        <f t="shared" si="0"/>
        <v>2</v>
      </c>
    </row>
    <row r="50" spans="1:22">
      <c r="A50" s="49" t="s">
        <v>39</v>
      </c>
      <c r="B50" s="49">
        <v>7</v>
      </c>
      <c r="C50" s="55" t="s">
        <v>741</v>
      </c>
      <c r="D50" s="55">
        <v>17</v>
      </c>
      <c r="E50" s="49">
        <v>39889</v>
      </c>
      <c r="F50" s="50" t="s">
        <v>513</v>
      </c>
      <c r="G50" s="49" t="s">
        <v>514</v>
      </c>
      <c r="H50" s="49" t="s">
        <v>270</v>
      </c>
      <c r="I50" s="49" t="s">
        <v>281</v>
      </c>
      <c r="J50" s="49" t="s">
        <v>515</v>
      </c>
      <c r="K50" s="49" t="s">
        <v>12</v>
      </c>
      <c r="L50" s="49" t="s">
        <v>84</v>
      </c>
      <c r="M50" s="49" t="s">
        <v>24</v>
      </c>
      <c r="N50" s="49">
        <v>6.5</v>
      </c>
      <c r="O50" s="49">
        <v>5.75</v>
      </c>
      <c r="P50" s="49">
        <v>3.75</v>
      </c>
      <c r="Q50" s="49">
        <v>1.5</v>
      </c>
      <c r="R50" s="49" t="s">
        <v>165</v>
      </c>
      <c r="S50" s="49" t="s">
        <v>169</v>
      </c>
      <c r="T50" s="49" t="s">
        <v>163</v>
      </c>
      <c r="U50" s="49">
        <v>27.75</v>
      </c>
      <c r="V50" s="49">
        <f t="shared" si="0"/>
        <v>1</v>
      </c>
    </row>
    <row r="51" spans="1:22">
      <c r="A51" s="49" t="s">
        <v>39</v>
      </c>
      <c r="B51" s="49">
        <v>8</v>
      </c>
      <c r="C51" s="55" t="s">
        <v>741</v>
      </c>
      <c r="D51" s="55">
        <v>18</v>
      </c>
      <c r="E51" s="49">
        <v>39944</v>
      </c>
      <c r="F51" s="50" t="s">
        <v>516</v>
      </c>
      <c r="G51" s="49" t="s">
        <v>385</v>
      </c>
      <c r="H51" s="49" t="s">
        <v>269</v>
      </c>
      <c r="I51" s="49" t="s">
        <v>295</v>
      </c>
      <c r="J51" s="49" t="s">
        <v>517</v>
      </c>
      <c r="K51" s="49" t="s">
        <v>16</v>
      </c>
      <c r="L51" s="49" t="s">
        <v>32</v>
      </c>
      <c r="M51" s="49" t="s">
        <v>38</v>
      </c>
      <c r="N51" s="49">
        <v>5.5</v>
      </c>
      <c r="O51" s="49">
        <v>5</v>
      </c>
      <c r="P51" s="49">
        <v>4.5</v>
      </c>
      <c r="Q51" s="49">
        <v>1</v>
      </c>
      <c r="R51" s="49" t="s">
        <v>214</v>
      </c>
      <c r="S51" s="49" t="s">
        <v>217</v>
      </c>
      <c r="T51" s="49" t="s">
        <v>215</v>
      </c>
      <c r="U51" s="49">
        <v>26</v>
      </c>
      <c r="V51" s="49">
        <f t="shared" si="0"/>
        <v>3</v>
      </c>
    </row>
    <row r="52" spans="1:22">
      <c r="A52" s="49" t="s">
        <v>39</v>
      </c>
      <c r="B52" s="49">
        <v>11</v>
      </c>
      <c r="C52" s="55" t="s">
        <v>741</v>
      </c>
      <c r="D52" s="55">
        <v>19</v>
      </c>
      <c r="E52" s="49">
        <v>40023</v>
      </c>
      <c r="F52" s="50" t="s">
        <v>524</v>
      </c>
      <c r="G52" s="49" t="s">
        <v>525</v>
      </c>
      <c r="H52" s="49" t="s">
        <v>270</v>
      </c>
      <c r="I52" s="49" t="s">
        <v>295</v>
      </c>
      <c r="J52" s="49" t="s">
        <v>526</v>
      </c>
      <c r="K52" s="49" t="s">
        <v>13</v>
      </c>
      <c r="L52" s="49" t="s">
        <v>14</v>
      </c>
      <c r="M52" s="49" t="s">
        <v>24</v>
      </c>
      <c r="N52" s="49">
        <v>6.5</v>
      </c>
      <c r="O52" s="49">
        <v>2.25</v>
      </c>
      <c r="P52" s="49">
        <v>5.5</v>
      </c>
      <c r="Q52" s="49">
        <v>1.5</v>
      </c>
      <c r="R52" s="49" t="s">
        <v>166</v>
      </c>
      <c r="S52" s="49" t="s">
        <v>162</v>
      </c>
      <c r="T52" s="49" t="s">
        <v>163</v>
      </c>
      <c r="U52" s="49">
        <v>27.75</v>
      </c>
      <c r="V52" s="49">
        <f t="shared" si="0"/>
        <v>1</v>
      </c>
    </row>
    <row r="53" spans="1:22">
      <c r="A53" s="49" t="s">
        <v>39</v>
      </c>
      <c r="B53" s="49">
        <v>12</v>
      </c>
      <c r="C53" s="55" t="s">
        <v>741</v>
      </c>
      <c r="D53" s="55">
        <v>20</v>
      </c>
      <c r="E53" s="49">
        <v>40046</v>
      </c>
      <c r="F53" s="50" t="s">
        <v>527</v>
      </c>
      <c r="G53" s="49" t="s">
        <v>528</v>
      </c>
      <c r="H53" s="49" t="s">
        <v>270</v>
      </c>
      <c r="I53" s="49" t="s">
        <v>295</v>
      </c>
      <c r="J53" s="49" t="s">
        <v>529</v>
      </c>
      <c r="K53" s="49" t="s">
        <v>13</v>
      </c>
      <c r="L53" s="49" t="s">
        <v>14</v>
      </c>
      <c r="M53" s="49" t="s">
        <v>24</v>
      </c>
      <c r="N53" s="49">
        <v>5.75</v>
      </c>
      <c r="O53" s="49">
        <v>4.25</v>
      </c>
      <c r="P53" s="49">
        <v>3.5</v>
      </c>
      <c r="Q53" s="49">
        <v>1.5</v>
      </c>
      <c r="R53" s="49" t="s">
        <v>166</v>
      </c>
      <c r="S53" s="49" t="s">
        <v>162</v>
      </c>
      <c r="T53" s="49" t="s">
        <v>163</v>
      </c>
      <c r="U53" s="49">
        <v>24.25</v>
      </c>
      <c r="V53" s="49">
        <f t="shared" si="0"/>
        <v>2</v>
      </c>
    </row>
    <row r="54" spans="1:22">
      <c r="A54" s="49" t="s">
        <v>39</v>
      </c>
      <c r="B54" s="49">
        <v>14</v>
      </c>
      <c r="C54" s="55" t="s">
        <v>741</v>
      </c>
      <c r="D54" s="55">
        <v>21</v>
      </c>
      <c r="E54" s="49">
        <v>40229</v>
      </c>
      <c r="F54" s="50" t="s">
        <v>532</v>
      </c>
      <c r="G54" s="49" t="s">
        <v>397</v>
      </c>
      <c r="H54" s="49" t="s">
        <v>270</v>
      </c>
      <c r="I54" s="49" t="s">
        <v>283</v>
      </c>
      <c r="J54" s="49" t="s">
        <v>533</v>
      </c>
      <c r="K54" s="49" t="s">
        <v>13</v>
      </c>
      <c r="L54" s="49" t="s">
        <v>14</v>
      </c>
      <c r="M54" s="49" t="s">
        <v>24</v>
      </c>
      <c r="N54" s="49">
        <v>7</v>
      </c>
      <c r="O54" s="49">
        <v>5.5</v>
      </c>
      <c r="P54" s="49">
        <v>5</v>
      </c>
      <c r="Q54" s="49">
        <v>1.5</v>
      </c>
      <c r="R54" s="49" t="s">
        <v>166</v>
      </c>
      <c r="S54" s="49" t="s">
        <v>162</v>
      </c>
      <c r="T54" s="49" t="s">
        <v>163</v>
      </c>
      <c r="U54" s="49">
        <v>31</v>
      </c>
      <c r="V54" s="49">
        <f t="shared" si="0"/>
        <v>1</v>
      </c>
    </row>
    <row r="55" spans="1:22">
      <c r="A55" s="49" t="s">
        <v>39</v>
      </c>
      <c r="B55" s="49">
        <v>15</v>
      </c>
      <c r="C55" s="55" t="s">
        <v>741</v>
      </c>
      <c r="D55" s="55">
        <v>22</v>
      </c>
      <c r="E55" s="49">
        <v>40242</v>
      </c>
      <c r="F55" s="50" t="s">
        <v>534</v>
      </c>
      <c r="G55" s="49" t="s">
        <v>535</v>
      </c>
      <c r="H55" s="49" t="s">
        <v>269</v>
      </c>
      <c r="I55" s="49" t="s">
        <v>295</v>
      </c>
      <c r="J55" s="49" t="s">
        <v>536</v>
      </c>
      <c r="K55" s="49" t="s">
        <v>21</v>
      </c>
      <c r="L55" s="49" t="s">
        <v>19</v>
      </c>
      <c r="M55" s="49" t="s">
        <v>14</v>
      </c>
      <c r="N55" s="49">
        <v>4</v>
      </c>
      <c r="O55" s="49">
        <v>6.25</v>
      </c>
      <c r="P55" s="49">
        <v>3.5</v>
      </c>
      <c r="Q55" s="49">
        <v>1</v>
      </c>
      <c r="R55" s="49" t="s">
        <v>186</v>
      </c>
      <c r="S55" s="49" t="s">
        <v>164</v>
      </c>
      <c r="T55" s="49" t="s">
        <v>162</v>
      </c>
      <c r="U55" s="49">
        <v>22.25</v>
      </c>
      <c r="V55" s="49" t="str">
        <f t="shared" si="0"/>
        <v/>
      </c>
    </row>
    <row r="56" spans="1:22">
      <c r="A56" s="49" t="s">
        <v>39</v>
      </c>
      <c r="B56" s="49">
        <v>16</v>
      </c>
      <c r="C56" s="55" t="s">
        <v>741</v>
      </c>
      <c r="D56" s="55">
        <v>23</v>
      </c>
      <c r="E56" s="49">
        <v>40246</v>
      </c>
      <c r="F56" s="50" t="s">
        <v>537</v>
      </c>
      <c r="G56" s="49" t="s">
        <v>484</v>
      </c>
      <c r="H56" s="49" t="s">
        <v>269</v>
      </c>
      <c r="I56" s="49" t="s">
        <v>295</v>
      </c>
      <c r="J56" s="49" t="s">
        <v>538</v>
      </c>
      <c r="K56" s="49" t="s">
        <v>16</v>
      </c>
      <c r="L56" s="49" t="s">
        <v>36</v>
      </c>
      <c r="M56" s="49" t="s">
        <v>18</v>
      </c>
      <c r="N56" s="49">
        <v>6.5</v>
      </c>
      <c r="O56" s="49">
        <v>5.5</v>
      </c>
      <c r="P56" s="49">
        <v>4.25</v>
      </c>
      <c r="Q56" s="49">
        <v>2</v>
      </c>
      <c r="R56" s="49" t="s">
        <v>214</v>
      </c>
      <c r="S56" s="49" t="s">
        <v>179</v>
      </c>
      <c r="T56" s="49" t="s">
        <v>161</v>
      </c>
      <c r="U56" s="49">
        <v>29</v>
      </c>
      <c r="V56" s="49">
        <f t="shared" si="0"/>
        <v>2</v>
      </c>
    </row>
    <row r="57" spans="1:22">
      <c r="A57" s="49" t="s">
        <v>39</v>
      </c>
      <c r="B57" s="49">
        <v>19</v>
      </c>
      <c r="C57" s="55" t="s">
        <v>741</v>
      </c>
      <c r="D57" s="55">
        <v>24</v>
      </c>
      <c r="E57" s="49">
        <v>40313</v>
      </c>
      <c r="F57" s="50" t="s">
        <v>544</v>
      </c>
      <c r="G57" s="49" t="s">
        <v>402</v>
      </c>
      <c r="H57" s="49" t="s">
        <v>269</v>
      </c>
      <c r="I57" s="49" t="s">
        <v>295</v>
      </c>
      <c r="J57" s="49" t="s">
        <v>545</v>
      </c>
      <c r="K57" s="49" t="s">
        <v>16</v>
      </c>
      <c r="L57" s="49" t="s">
        <v>38</v>
      </c>
      <c r="M57" s="49" t="s">
        <v>101</v>
      </c>
      <c r="N57" s="49">
        <v>6.75</v>
      </c>
      <c r="O57" s="49">
        <v>7.5</v>
      </c>
      <c r="P57" s="49">
        <v>4.75</v>
      </c>
      <c r="Q57" s="49">
        <v>1.5</v>
      </c>
      <c r="R57" s="49" t="s">
        <v>214</v>
      </c>
      <c r="S57" s="49" t="s">
        <v>215</v>
      </c>
      <c r="T57" s="49" t="s">
        <v>195</v>
      </c>
      <c r="U57" s="49">
        <v>32</v>
      </c>
      <c r="V57" s="49">
        <f t="shared" si="0"/>
        <v>2</v>
      </c>
    </row>
    <row r="58" spans="1:22">
      <c r="A58" s="49" t="s">
        <v>39</v>
      </c>
      <c r="B58" s="49">
        <v>20</v>
      </c>
      <c r="C58" s="55" t="s">
        <v>741</v>
      </c>
      <c r="D58" s="55">
        <v>25</v>
      </c>
      <c r="E58" s="49">
        <v>40317</v>
      </c>
      <c r="F58" s="50" t="s">
        <v>546</v>
      </c>
      <c r="G58" s="49" t="s">
        <v>547</v>
      </c>
      <c r="H58" s="49" t="s">
        <v>270</v>
      </c>
      <c r="I58" s="49" t="s">
        <v>295</v>
      </c>
      <c r="J58" s="49" t="s">
        <v>548</v>
      </c>
      <c r="K58" s="49" t="s">
        <v>16</v>
      </c>
      <c r="L58" s="49" t="s">
        <v>12</v>
      </c>
      <c r="M58" s="49" t="s">
        <v>24</v>
      </c>
      <c r="N58" s="49">
        <v>6.25</v>
      </c>
      <c r="O58" s="49">
        <v>4.75</v>
      </c>
      <c r="P58" s="49">
        <v>6</v>
      </c>
      <c r="Q58" s="49">
        <v>1</v>
      </c>
      <c r="R58" s="49" t="s">
        <v>214</v>
      </c>
      <c r="S58" s="49" t="s">
        <v>165</v>
      </c>
      <c r="T58" s="49" t="s">
        <v>163</v>
      </c>
      <c r="U58" s="49">
        <v>30.25</v>
      </c>
      <c r="V58" s="49">
        <f t="shared" si="0"/>
        <v>2</v>
      </c>
    </row>
    <row r="59" spans="1:22">
      <c r="A59" s="49" t="s">
        <v>39</v>
      </c>
      <c r="B59" s="49">
        <v>21</v>
      </c>
      <c r="C59" s="55" t="s">
        <v>741</v>
      </c>
      <c r="D59" s="55">
        <v>26</v>
      </c>
      <c r="E59" s="49">
        <v>40416</v>
      </c>
      <c r="F59" s="50" t="s">
        <v>549</v>
      </c>
      <c r="G59" s="49" t="s">
        <v>550</v>
      </c>
      <c r="H59" s="49" t="s">
        <v>269</v>
      </c>
      <c r="I59" s="49" t="s">
        <v>295</v>
      </c>
      <c r="J59" s="49" t="s">
        <v>551</v>
      </c>
      <c r="K59" s="49" t="s">
        <v>31</v>
      </c>
      <c r="L59" s="49" t="s">
        <v>78</v>
      </c>
      <c r="M59" s="49" t="s">
        <v>82</v>
      </c>
      <c r="N59" s="49">
        <v>5.5</v>
      </c>
      <c r="O59" s="49">
        <v>2.25</v>
      </c>
      <c r="P59" s="49">
        <v>5</v>
      </c>
      <c r="Q59" s="49">
        <v>2.5</v>
      </c>
      <c r="R59" s="49" t="s">
        <v>183</v>
      </c>
      <c r="S59" s="49" t="s">
        <v>154</v>
      </c>
      <c r="T59" s="49" t="s">
        <v>158</v>
      </c>
      <c r="U59" s="49">
        <v>25.75</v>
      </c>
      <c r="V59" s="49">
        <f t="shared" si="0"/>
        <v>2</v>
      </c>
    </row>
    <row r="60" spans="1:22">
      <c r="A60" s="49" t="s">
        <v>39</v>
      </c>
      <c r="B60" s="49">
        <v>23</v>
      </c>
      <c r="C60" s="55" t="s">
        <v>741</v>
      </c>
      <c r="D60" s="55">
        <v>27</v>
      </c>
      <c r="E60" s="49">
        <v>40562</v>
      </c>
      <c r="F60" s="50" t="s">
        <v>554</v>
      </c>
      <c r="G60" s="49" t="s">
        <v>225</v>
      </c>
      <c r="H60" s="49" t="s">
        <v>269</v>
      </c>
      <c r="I60" s="49" t="s">
        <v>295</v>
      </c>
      <c r="J60" s="49" t="s">
        <v>555</v>
      </c>
      <c r="K60" s="49" t="s">
        <v>13</v>
      </c>
      <c r="L60" s="49" t="s">
        <v>18</v>
      </c>
      <c r="M60" s="49" t="s">
        <v>24</v>
      </c>
      <c r="N60" s="49">
        <v>4.75</v>
      </c>
      <c r="O60" s="49">
        <v>3.5</v>
      </c>
      <c r="P60" s="49">
        <v>4</v>
      </c>
      <c r="Q60" s="49">
        <v>2</v>
      </c>
      <c r="R60" s="49" t="s">
        <v>166</v>
      </c>
      <c r="S60" s="49" t="s">
        <v>161</v>
      </c>
      <c r="T60" s="49" t="s">
        <v>163</v>
      </c>
      <c r="U60" s="49">
        <v>23</v>
      </c>
      <c r="V60" s="49" t="str">
        <f t="shared" si="0"/>
        <v/>
      </c>
    </row>
    <row r="61" spans="1:22">
      <c r="A61" s="49" t="s">
        <v>39</v>
      </c>
      <c r="B61" s="49">
        <v>24</v>
      </c>
      <c r="C61" s="55" t="s">
        <v>741</v>
      </c>
      <c r="D61" s="55">
        <v>28</v>
      </c>
      <c r="E61" s="49">
        <v>40614</v>
      </c>
      <c r="F61" s="50" t="s">
        <v>479</v>
      </c>
      <c r="G61" s="49" t="s">
        <v>419</v>
      </c>
      <c r="H61" s="49" t="s">
        <v>270</v>
      </c>
      <c r="I61" s="49" t="s">
        <v>289</v>
      </c>
      <c r="J61" s="49" t="s">
        <v>556</v>
      </c>
      <c r="K61" s="49" t="s">
        <v>13</v>
      </c>
      <c r="L61" s="49" t="s">
        <v>14</v>
      </c>
      <c r="M61" s="49" t="s">
        <v>24</v>
      </c>
      <c r="N61" s="49">
        <v>5</v>
      </c>
      <c r="O61" s="49">
        <v>4</v>
      </c>
      <c r="P61" s="49">
        <v>3</v>
      </c>
      <c r="Q61" s="49">
        <v>0.5</v>
      </c>
      <c r="R61" s="49" t="s">
        <v>166</v>
      </c>
      <c r="S61" s="49" t="s">
        <v>162</v>
      </c>
      <c r="T61" s="49" t="s">
        <v>163</v>
      </c>
      <c r="U61" s="49">
        <v>20.5</v>
      </c>
      <c r="V61" s="49" t="str">
        <f t="shared" si="0"/>
        <v/>
      </c>
    </row>
    <row r="62" spans="1:22">
      <c r="A62" s="49" t="s">
        <v>39</v>
      </c>
      <c r="B62" s="49">
        <v>26</v>
      </c>
      <c r="C62" s="55" t="s">
        <v>741</v>
      </c>
      <c r="D62" s="55">
        <v>29</v>
      </c>
      <c r="E62" s="49">
        <v>40631</v>
      </c>
      <c r="F62" s="50" t="s">
        <v>559</v>
      </c>
      <c r="G62" s="49" t="s">
        <v>500</v>
      </c>
      <c r="H62" s="49" t="s">
        <v>270</v>
      </c>
      <c r="I62" s="49" t="s">
        <v>295</v>
      </c>
      <c r="J62" s="49" t="s">
        <v>560</v>
      </c>
      <c r="K62" s="49" t="s">
        <v>36</v>
      </c>
      <c r="L62" s="49" t="s">
        <v>18</v>
      </c>
      <c r="M62" s="49" t="s">
        <v>51</v>
      </c>
      <c r="N62" s="49">
        <v>5.5</v>
      </c>
      <c r="O62" s="49">
        <v>2.75</v>
      </c>
      <c r="P62" s="49">
        <v>2.75</v>
      </c>
      <c r="Q62" s="49">
        <v>1</v>
      </c>
      <c r="R62" s="49" t="s">
        <v>179</v>
      </c>
      <c r="S62" s="49" t="s">
        <v>161</v>
      </c>
      <c r="T62" s="49" t="s">
        <v>170</v>
      </c>
      <c r="U62" s="49">
        <v>20.25</v>
      </c>
      <c r="V62" s="49" t="str">
        <f t="shared" si="0"/>
        <v/>
      </c>
    </row>
    <row r="63" spans="1:22">
      <c r="A63" s="49" t="s">
        <v>41</v>
      </c>
      <c r="B63" s="49">
        <v>2</v>
      </c>
      <c r="C63" s="55" t="s">
        <v>743</v>
      </c>
      <c r="D63" s="55">
        <v>1</v>
      </c>
      <c r="E63" s="49">
        <v>39520</v>
      </c>
      <c r="F63" s="50" t="s">
        <v>563</v>
      </c>
      <c r="G63" s="49" t="s">
        <v>564</v>
      </c>
      <c r="H63" s="49" t="s">
        <v>270</v>
      </c>
      <c r="I63" s="49" t="s">
        <v>295</v>
      </c>
      <c r="J63" s="49" t="s">
        <v>565</v>
      </c>
      <c r="K63" s="49" t="s">
        <v>31</v>
      </c>
      <c r="L63" s="49" t="s">
        <v>21</v>
      </c>
      <c r="M63" s="49" t="s">
        <v>14</v>
      </c>
      <c r="N63" s="49">
        <v>6.25</v>
      </c>
      <c r="O63" s="49">
        <v>5.5</v>
      </c>
      <c r="P63" s="49">
        <v>5.5</v>
      </c>
      <c r="Q63" s="49">
        <v>1.5</v>
      </c>
      <c r="R63" s="49" t="s">
        <v>183</v>
      </c>
      <c r="S63" s="49" t="s">
        <v>186</v>
      </c>
      <c r="T63" s="49" t="s">
        <v>162</v>
      </c>
      <c r="U63" s="49">
        <v>30.5</v>
      </c>
      <c r="V63" s="49">
        <f t="shared" si="0"/>
        <v>2</v>
      </c>
    </row>
    <row r="64" spans="1:22">
      <c r="A64" s="49" t="s">
        <v>41</v>
      </c>
      <c r="B64" s="49">
        <v>5</v>
      </c>
      <c r="C64" s="55" t="s">
        <v>743</v>
      </c>
      <c r="D64" s="55">
        <v>2</v>
      </c>
      <c r="E64" s="49">
        <v>39690</v>
      </c>
      <c r="F64" s="50" t="s">
        <v>571</v>
      </c>
      <c r="G64" s="49" t="s">
        <v>367</v>
      </c>
      <c r="H64" s="49" t="s">
        <v>269</v>
      </c>
      <c r="I64" s="49" t="s">
        <v>295</v>
      </c>
      <c r="J64" s="49" t="s">
        <v>572</v>
      </c>
      <c r="K64" s="49" t="s">
        <v>16</v>
      </c>
      <c r="L64" s="49" t="s">
        <v>48</v>
      </c>
      <c r="M64" s="49" t="s">
        <v>117</v>
      </c>
      <c r="N64" s="49">
        <v>6.75</v>
      </c>
      <c r="O64" s="49">
        <v>5</v>
      </c>
      <c r="P64" s="49">
        <v>5</v>
      </c>
      <c r="Q64" s="49">
        <v>1.5</v>
      </c>
      <c r="R64" s="49" t="s">
        <v>214</v>
      </c>
      <c r="S64" s="49" t="s">
        <v>168</v>
      </c>
      <c r="T64" s="49" t="s">
        <v>209</v>
      </c>
      <c r="U64" s="49">
        <v>30</v>
      </c>
      <c r="V64" s="49">
        <f t="shared" si="0"/>
        <v>3</v>
      </c>
    </row>
    <row r="65" spans="1:22">
      <c r="A65" s="49" t="s">
        <v>41</v>
      </c>
      <c r="B65" s="49">
        <v>7</v>
      </c>
      <c r="C65" s="55" t="s">
        <v>743</v>
      </c>
      <c r="D65" s="55">
        <v>3</v>
      </c>
      <c r="E65" s="49">
        <v>39857</v>
      </c>
      <c r="F65" s="50" t="s">
        <v>573</v>
      </c>
      <c r="G65" s="49" t="s">
        <v>575</v>
      </c>
      <c r="H65" s="49" t="s">
        <v>269</v>
      </c>
      <c r="I65" s="49" t="s">
        <v>576</v>
      </c>
      <c r="J65" s="49" t="s">
        <v>577</v>
      </c>
      <c r="K65" s="49" t="s">
        <v>16</v>
      </c>
      <c r="L65" s="49" t="s">
        <v>36</v>
      </c>
      <c r="M65" s="49" t="s">
        <v>14</v>
      </c>
      <c r="N65" s="49">
        <v>5.25</v>
      </c>
      <c r="O65" s="49">
        <v>6.5</v>
      </c>
      <c r="P65" s="49">
        <v>6</v>
      </c>
      <c r="Q65" s="49">
        <v>1.5</v>
      </c>
      <c r="R65" s="49" t="s">
        <v>214</v>
      </c>
      <c r="S65" s="49" t="s">
        <v>179</v>
      </c>
      <c r="T65" s="49" t="s">
        <v>162</v>
      </c>
      <c r="U65" s="49">
        <v>30.5</v>
      </c>
      <c r="V65" s="49">
        <f t="shared" si="0"/>
        <v>2</v>
      </c>
    </row>
    <row r="66" spans="1:22">
      <c r="A66" s="49" t="s">
        <v>41</v>
      </c>
      <c r="B66" s="49">
        <v>10</v>
      </c>
      <c r="C66" s="55" t="s">
        <v>743</v>
      </c>
      <c r="D66" s="55">
        <v>4</v>
      </c>
      <c r="E66" s="49">
        <v>40022</v>
      </c>
      <c r="F66" s="50" t="s">
        <v>584</v>
      </c>
      <c r="G66" s="49" t="s">
        <v>525</v>
      </c>
      <c r="H66" s="49" t="s">
        <v>270</v>
      </c>
      <c r="I66" s="49" t="s">
        <v>295</v>
      </c>
      <c r="J66" s="49" t="s">
        <v>469</v>
      </c>
      <c r="K66" s="49" t="s">
        <v>21</v>
      </c>
      <c r="L66" s="49" t="s">
        <v>119</v>
      </c>
      <c r="M66" s="49" t="s">
        <v>24</v>
      </c>
      <c r="N66" s="49">
        <v>7.25</v>
      </c>
      <c r="O66" s="49">
        <v>5.25</v>
      </c>
      <c r="P66" s="49">
        <v>3.75</v>
      </c>
      <c r="Q66" s="49">
        <v>1.5</v>
      </c>
      <c r="R66" s="49" t="s">
        <v>186</v>
      </c>
      <c r="S66" s="49" t="s">
        <v>211</v>
      </c>
      <c r="T66" s="49" t="s">
        <v>163</v>
      </c>
      <c r="U66" s="49">
        <v>28.75</v>
      </c>
      <c r="V66" s="49">
        <f t="shared" ref="V66:V129" si="1">IF(U66&gt;=VLOOKUP(K66,diemchuan,2,0),1,IF(U66&gt;=VLOOKUP(L66,diemchuan,3,0),2,IF(U66&gt;=VLOOKUP(M66,diemchuan,4,0),3,"")))</f>
        <v>2</v>
      </c>
    </row>
    <row r="67" spans="1:22">
      <c r="A67" s="49" t="s">
        <v>41</v>
      </c>
      <c r="B67" s="49">
        <v>12</v>
      </c>
      <c r="C67" s="55" t="s">
        <v>743</v>
      </c>
      <c r="D67" s="55">
        <v>5</v>
      </c>
      <c r="E67" s="49">
        <v>40070</v>
      </c>
      <c r="F67" s="50" t="s">
        <v>588</v>
      </c>
      <c r="G67" s="49" t="s">
        <v>319</v>
      </c>
      <c r="H67" s="49" t="s">
        <v>270</v>
      </c>
      <c r="I67" s="49" t="s">
        <v>295</v>
      </c>
      <c r="J67" s="49" t="s">
        <v>589</v>
      </c>
      <c r="K67" s="49" t="s">
        <v>16</v>
      </c>
      <c r="L67" s="49" t="s">
        <v>28</v>
      </c>
      <c r="M67" s="49" t="s">
        <v>34</v>
      </c>
      <c r="N67" s="49">
        <v>6.5</v>
      </c>
      <c r="O67" s="49">
        <v>6</v>
      </c>
      <c r="P67" s="49">
        <v>4.5</v>
      </c>
      <c r="Q67" s="49">
        <v>1.5</v>
      </c>
      <c r="R67" s="49" t="s">
        <v>214</v>
      </c>
      <c r="S67" s="49" t="s">
        <v>181</v>
      </c>
      <c r="T67" s="49" t="s">
        <v>134</v>
      </c>
      <c r="U67" s="49">
        <v>29.5</v>
      </c>
      <c r="V67" s="49">
        <f t="shared" si="1"/>
        <v>2</v>
      </c>
    </row>
    <row r="68" spans="1:22">
      <c r="A68" s="49" t="s">
        <v>41</v>
      </c>
      <c r="B68" s="49">
        <v>15</v>
      </c>
      <c r="C68" s="55" t="s">
        <v>743</v>
      </c>
      <c r="D68" s="55">
        <v>6</v>
      </c>
      <c r="E68" s="49">
        <v>40271</v>
      </c>
      <c r="F68" s="50" t="s">
        <v>594</v>
      </c>
      <c r="G68" s="49" t="s">
        <v>595</v>
      </c>
      <c r="H68" s="49" t="s">
        <v>269</v>
      </c>
      <c r="I68" s="49" t="s">
        <v>295</v>
      </c>
      <c r="J68" s="49" t="s">
        <v>596</v>
      </c>
      <c r="K68" s="49" t="s">
        <v>12</v>
      </c>
      <c r="L68" s="49" t="s">
        <v>13</v>
      </c>
      <c r="M68" s="49" t="s">
        <v>32</v>
      </c>
      <c r="N68" s="49">
        <v>6.75</v>
      </c>
      <c r="O68" s="49">
        <v>6.5</v>
      </c>
      <c r="P68" s="49">
        <v>3.75</v>
      </c>
      <c r="Q68" s="49">
        <v>1.5</v>
      </c>
      <c r="R68" s="49" t="s">
        <v>165</v>
      </c>
      <c r="S68" s="49" t="s">
        <v>166</v>
      </c>
      <c r="T68" s="49" t="s">
        <v>217</v>
      </c>
      <c r="U68" s="49">
        <v>29</v>
      </c>
      <c r="V68" s="49">
        <f t="shared" si="1"/>
        <v>1</v>
      </c>
    </row>
    <row r="69" spans="1:22">
      <c r="A69" s="49" t="s">
        <v>41</v>
      </c>
      <c r="B69" s="49">
        <v>18</v>
      </c>
      <c r="C69" s="55" t="s">
        <v>743</v>
      </c>
      <c r="D69" s="55">
        <v>7</v>
      </c>
      <c r="E69" s="49">
        <v>40333</v>
      </c>
      <c r="F69" s="50" t="s">
        <v>599</v>
      </c>
      <c r="G69" s="49" t="s">
        <v>600</v>
      </c>
      <c r="H69" s="49" t="s">
        <v>269</v>
      </c>
      <c r="I69" s="49" t="s">
        <v>295</v>
      </c>
      <c r="J69" s="49" t="s">
        <v>601</v>
      </c>
      <c r="K69" s="49" t="s">
        <v>45</v>
      </c>
      <c r="L69" s="49" t="s">
        <v>13</v>
      </c>
      <c r="M69" s="49" t="s">
        <v>14</v>
      </c>
      <c r="N69" s="49">
        <v>6</v>
      </c>
      <c r="O69" s="49">
        <v>8.75</v>
      </c>
      <c r="P69" s="49">
        <v>2.75</v>
      </c>
      <c r="Q69" s="49">
        <v>1.5</v>
      </c>
      <c r="R69" s="49" t="s">
        <v>160</v>
      </c>
      <c r="S69" s="49" t="s">
        <v>166</v>
      </c>
      <c r="T69" s="49" t="s">
        <v>162</v>
      </c>
      <c r="U69" s="49">
        <v>27.75</v>
      </c>
      <c r="V69" s="49">
        <f t="shared" si="1"/>
        <v>2</v>
      </c>
    </row>
    <row r="70" spans="1:22">
      <c r="A70" s="49" t="s">
        <v>41</v>
      </c>
      <c r="B70" s="49">
        <v>20</v>
      </c>
      <c r="C70" s="55" t="s">
        <v>743</v>
      </c>
      <c r="D70" s="55">
        <v>8</v>
      </c>
      <c r="E70" s="49">
        <v>40473</v>
      </c>
      <c r="F70" s="50" t="s">
        <v>605</v>
      </c>
      <c r="G70" s="49" t="s">
        <v>606</v>
      </c>
      <c r="H70" s="49" t="s">
        <v>270</v>
      </c>
      <c r="I70" s="49" t="s">
        <v>295</v>
      </c>
      <c r="J70" s="49" t="s">
        <v>607</v>
      </c>
      <c r="K70" s="49" t="s">
        <v>14</v>
      </c>
      <c r="L70" s="49" t="s">
        <v>110</v>
      </c>
      <c r="M70" s="49" t="s">
        <v>24</v>
      </c>
      <c r="N70" s="49">
        <v>6.25</v>
      </c>
      <c r="O70" s="49">
        <v>3.5</v>
      </c>
      <c r="P70" s="49">
        <v>2.75</v>
      </c>
      <c r="Q70" s="49">
        <v>1.5</v>
      </c>
      <c r="R70" s="49" t="s">
        <v>162</v>
      </c>
      <c r="S70" s="49" t="s">
        <v>202</v>
      </c>
      <c r="T70" s="49" t="s">
        <v>163</v>
      </c>
      <c r="U70" s="49">
        <v>23</v>
      </c>
      <c r="V70" s="49" t="str">
        <f t="shared" si="1"/>
        <v/>
      </c>
    </row>
    <row r="71" spans="1:22">
      <c r="A71" s="49" t="s">
        <v>41</v>
      </c>
      <c r="B71" s="49">
        <v>21</v>
      </c>
      <c r="C71" s="55" t="s">
        <v>743</v>
      </c>
      <c r="D71" s="55">
        <v>9</v>
      </c>
      <c r="E71" s="49">
        <v>40507</v>
      </c>
      <c r="F71" s="50" t="s">
        <v>608</v>
      </c>
      <c r="G71" s="49" t="s">
        <v>330</v>
      </c>
      <c r="H71" s="49" t="s">
        <v>269</v>
      </c>
      <c r="I71" s="49" t="s">
        <v>281</v>
      </c>
      <c r="J71" s="49" t="s">
        <v>609</v>
      </c>
      <c r="K71" s="49" t="s">
        <v>16</v>
      </c>
      <c r="L71" s="49" t="s">
        <v>12</v>
      </c>
      <c r="M71" s="49" t="s">
        <v>14</v>
      </c>
      <c r="N71" s="49">
        <v>6.25</v>
      </c>
      <c r="O71" s="49">
        <v>8</v>
      </c>
      <c r="P71" s="49">
        <v>3.25</v>
      </c>
      <c r="Q71" s="49">
        <v>1.5</v>
      </c>
      <c r="R71" s="49" t="s">
        <v>214</v>
      </c>
      <c r="S71" s="49" t="s">
        <v>165</v>
      </c>
      <c r="T71" s="49" t="s">
        <v>162</v>
      </c>
      <c r="U71" s="49">
        <v>28.5</v>
      </c>
      <c r="V71" s="49">
        <f t="shared" si="1"/>
        <v>2</v>
      </c>
    </row>
    <row r="72" spans="1:22">
      <c r="A72" s="49" t="s">
        <v>41</v>
      </c>
      <c r="B72" s="49">
        <v>23</v>
      </c>
      <c r="C72" s="55" t="s">
        <v>743</v>
      </c>
      <c r="D72" s="55">
        <v>10</v>
      </c>
      <c r="E72" s="49">
        <v>40561</v>
      </c>
      <c r="F72" s="50" t="s">
        <v>612</v>
      </c>
      <c r="G72" s="49" t="s">
        <v>336</v>
      </c>
      <c r="H72" s="49" t="s">
        <v>270</v>
      </c>
      <c r="I72" s="49" t="s">
        <v>271</v>
      </c>
      <c r="J72" s="49" t="s">
        <v>589</v>
      </c>
      <c r="K72" s="49" t="s">
        <v>16</v>
      </c>
      <c r="L72" s="49" t="s">
        <v>36</v>
      </c>
      <c r="M72" s="49" t="s">
        <v>35</v>
      </c>
      <c r="N72" s="49">
        <v>7</v>
      </c>
      <c r="O72" s="49">
        <v>3</v>
      </c>
      <c r="P72" s="49">
        <v>4</v>
      </c>
      <c r="Q72" s="49">
        <v>0.5</v>
      </c>
      <c r="R72" s="49" t="s">
        <v>214</v>
      </c>
      <c r="S72" s="49" t="s">
        <v>179</v>
      </c>
      <c r="T72" s="49" t="s">
        <v>176</v>
      </c>
      <c r="U72" s="49">
        <v>25.5</v>
      </c>
      <c r="V72" s="49" t="str">
        <f t="shared" si="1"/>
        <v/>
      </c>
    </row>
    <row r="73" spans="1:22">
      <c r="A73" s="49" t="s">
        <v>41</v>
      </c>
      <c r="B73" s="49">
        <v>25</v>
      </c>
      <c r="C73" s="55" t="s">
        <v>743</v>
      </c>
      <c r="D73" s="55">
        <v>11</v>
      </c>
      <c r="E73" s="49">
        <v>40587</v>
      </c>
      <c r="F73" s="50" t="s">
        <v>615</v>
      </c>
      <c r="G73" s="49" t="s">
        <v>616</v>
      </c>
      <c r="H73" s="49" t="s">
        <v>269</v>
      </c>
      <c r="I73" s="49" t="s">
        <v>280</v>
      </c>
      <c r="J73" s="49" t="s">
        <v>617</v>
      </c>
      <c r="K73" s="49" t="s">
        <v>16</v>
      </c>
      <c r="L73" s="49" t="s">
        <v>12</v>
      </c>
      <c r="M73" s="49" t="s">
        <v>100</v>
      </c>
      <c r="N73" s="49">
        <v>6</v>
      </c>
      <c r="O73" s="49">
        <v>2.5</v>
      </c>
      <c r="P73" s="49">
        <v>3.5</v>
      </c>
      <c r="Q73" s="49">
        <v>1.5</v>
      </c>
      <c r="R73" s="49" t="s">
        <v>214</v>
      </c>
      <c r="S73" s="49" t="s">
        <v>165</v>
      </c>
      <c r="T73" s="49" t="s">
        <v>194</v>
      </c>
      <c r="U73" s="49">
        <v>23</v>
      </c>
      <c r="V73" s="49">
        <f t="shared" si="1"/>
        <v>3</v>
      </c>
    </row>
    <row r="74" spans="1:22">
      <c r="A74" s="49" t="s">
        <v>41</v>
      </c>
      <c r="B74" s="49">
        <v>26</v>
      </c>
      <c r="C74" s="55" t="s">
        <v>743</v>
      </c>
      <c r="D74" s="55">
        <v>12</v>
      </c>
      <c r="E74" s="49">
        <v>40613</v>
      </c>
      <c r="F74" s="50" t="s">
        <v>618</v>
      </c>
      <c r="G74" s="49" t="s">
        <v>419</v>
      </c>
      <c r="H74" s="49" t="s">
        <v>270</v>
      </c>
      <c r="I74" s="49" t="s">
        <v>295</v>
      </c>
      <c r="J74" s="49" t="s">
        <v>337</v>
      </c>
      <c r="K74" s="49" t="s">
        <v>31</v>
      </c>
      <c r="L74" s="49" t="s">
        <v>48</v>
      </c>
      <c r="M74" s="49" t="s">
        <v>14</v>
      </c>
      <c r="N74" s="49">
        <v>6.75</v>
      </c>
      <c r="O74" s="49">
        <v>6.75</v>
      </c>
      <c r="P74" s="49">
        <v>4.75</v>
      </c>
      <c r="Q74" s="49">
        <v>1.5</v>
      </c>
      <c r="R74" s="49" t="s">
        <v>183</v>
      </c>
      <c r="S74" s="49" t="s">
        <v>168</v>
      </c>
      <c r="T74" s="49" t="s">
        <v>162</v>
      </c>
      <c r="U74" s="49">
        <v>31.25</v>
      </c>
      <c r="V74" s="49">
        <f t="shared" si="1"/>
        <v>2</v>
      </c>
    </row>
    <row r="75" spans="1:22">
      <c r="A75" s="49" t="s">
        <v>47</v>
      </c>
      <c r="B75" s="49">
        <v>2</v>
      </c>
      <c r="C75" s="55" t="s">
        <v>743</v>
      </c>
      <c r="D75" s="55">
        <v>13</v>
      </c>
      <c r="E75" s="49">
        <v>39570</v>
      </c>
      <c r="F75" s="50" t="s">
        <v>620</v>
      </c>
      <c r="G75" s="49" t="s">
        <v>347</v>
      </c>
      <c r="H75" s="49" t="s">
        <v>269</v>
      </c>
      <c r="I75" s="49" t="s">
        <v>477</v>
      </c>
      <c r="J75" s="49" t="s">
        <v>340</v>
      </c>
      <c r="K75" s="49" t="s">
        <v>31</v>
      </c>
      <c r="L75" s="49" t="s">
        <v>78</v>
      </c>
      <c r="M75" s="49" t="s">
        <v>44</v>
      </c>
      <c r="N75" s="49">
        <v>6.5</v>
      </c>
      <c r="O75" s="49">
        <v>4.25</v>
      </c>
      <c r="P75" s="49">
        <v>4.5</v>
      </c>
      <c r="Q75" s="49">
        <v>4.5</v>
      </c>
      <c r="R75" s="49" t="s">
        <v>183</v>
      </c>
      <c r="S75" s="49" t="s">
        <v>154</v>
      </c>
      <c r="T75" s="49" t="s">
        <v>153</v>
      </c>
      <c r="U75" s="49">
        <v>30.75</v>
      </c>
      <c r="V75" s="49">
        <f t="shared" si="1"/>
        <v>2</v>
      </c>
    </row>
    <row r="76" spans="1:22">
      <c r="A76" s="49" t="s">
        <v>47</v>
      </c>
      <c r="B76" s="49">
        <v>3</v>
      </c>
      <c r="C76" s="55" t="s">
        <v>743</v>
      </c>
      <c r="D76" s="55">
        <v>14</v>
      </c>
      <c r="E76" s="49">
        <v>39572</v>
      </c>
      <c r="F76" s="50" t="s">
        <v>621</v>
      </c>
      <c r="G76" s="49" t="s">
        <v>622</v>
      </c>
      <c r="H76" s="49" t="s">
        <v>270</v>
      </c>
      <c r="I76" s="49" t="s">
        <v>295</v>
      </c>
      <c r="J76" s="49" t="s">
        <v>480</v>
      </c>
      <c r="K76" s="49" t="s">
        <v>31</v>
      </c>
      <c r="L76" s="49" t="s">
        <v>48</v>
      </c>
      <c r="M76" s="49" t="s">
        <v>34</v>
      </c>
      <c r="N76" s="49">
        <v>6.5</v>
      </c>
      <c r="O76" s="49">
        <v>7.25</v>
      </c>
      <c r="P76" s="49">
        <v>4.25</v>
      </c>
      <c r="Q76" s="49">
        <v>1.5</v>
      </c>
      <c r="R76" s="49" t="s">
        <v>183</v>
      </c>
      <c r="S76" s="49" t="s">
        <v>168</v>
      </c>
      <c r="T76" s="49" t="s">
        <v>134</v>
      </c>
      <c r="U76" s="49">
        <v>30.25</v>
      </c>
      <c r="V76" s="49">
        <f t="shared" si="1"/>
        <v>2</v>
      </c>
    </row>
    <row r="77" spans="1:22">
      <c r="A77" s="49" t="s">
        <v>47</v>
      </c>
      <c r="B77" s="49">
        <v>4</v>
      </c>
      <c r="C77" s="55" t="s">
        <v>743</v>
      </c>
      <c r="D77" s="55">
        <v>15</v>
      </c>
      <c r="E77" s="49">
        <v>39720</v>
      </c>
      <c r="F77" s="50" t="s">
        <v>623</v>
      </c>
      <c r="G77" s="49" t="s">
        <v>311</v>
      </c>
      <c r="H77" s="49" t="s">
        <v>269</v>
      </c>
      <c r="I77" s="49" t="s">
        <v>295</v>
      </c>
      <c r="J77" s="49" t="s">
        <v>337</v>
      </c>
      <c r="K77" s="49" t="s">
        <v>12</v>
      </c>
      <c r="L77" s="49" t="s">
        <v>14</v>
      </c>
      <c r="M77" s="49" t="s">
        <v>24</v>
      </c>
      <c r="N77" s="49">
        <v>6</v>
      </c>
      <c r="O77" s="49">
        <v>4</v>
      </c>
      <c r="P77" s="49">
        <v>4</v>
      </c>
      <c r="Q77" s="49">
        <v>2.5</v>
      </c>
      <c r="R77" s="49" t="s">
        <v>165</v>
      </c>
      <c r="S77" s="49" t="s">
        <v>162</v>
      </c>
      <c r="T77" s="49" t="s">
        <v>163</v>
      </c>
      <c r="U77" s="49">
        <v>26.5</v>
      </c>
      <c r="V77" s="49">
        <f t="shared" si="1"/>
        <v>1</v>
      </c>
    </row>
    <row r="78" spans="1:22">
      <c r="A78" s="49" t="s">
        <v>47</v>
      </c>
      <c r="B78" s="49">
        <v>6</v>
      </c>
      <c r="C78" s="55" t="s">
        <v>743</v>
      </c>
      <c r="D78" s="55">
        <v>16</v>
      </c>
      <c r="E78" s="49">
        <v>39797</v>
      </c>
      <c r="F78" s="50" t="s">
        <v>627</v>
      </c>
      <c r="G78" s="49" t="s">
        <v>628</v>
      </c>
      <c r="H78" s="49" t="s">
        <v>269</v>
      </c>
      <c r="I78" s="49" t="s">
        <v>295</v>
      </c>
      <c r="J78" s="49" t="s">
        <v>629</v>
      </c>
      <c r="K78" s="49" t="s">
        <v>12</v>
      </c>
      <c r="L78" s="49" t="s">
        <v>14</v>
      </c>
      <c r="M78" s="49" t="s">
        <v>24</v>
      </c>
      <c r="N78" s="49">
        <v>4</v>
      </c>
      <c r="O78" s="49">
        <v>3.25</v>
      </c>
      <c r="P78" s="49">
        <v>4.5</v>
      </c>
      <c r="Q78" s="49">
        <v>1.5</v>
      </c>
      <c r="R78" s="49" t="s">
        <v>165</v>
      </c>
      <c r="S78" s="49" t="s">
        <v>162</v>
      </c>
      <c r="T78" s="49" t="s">
        <v>163</v>
      </c>
      <c r="U78" s="49">
        <v>21.75</v>
      </c>
      <c r="V78" s="49" t="str">
        <f t="shared" si="1"/>
        <v/>
      </c>
    </row>
    <row r="79" spans="1:22">
      <c r="A79" s="49" t="s">
        <v>47</v>
      </c>
      <c r="B79" s="49">
        <v>10</v>
      </c>
      <c r="C79" s="55" t="s">
        <v>743</v>
      </c>
      <c r="D79" s="55">
        <v>17</v>
      </c>
      <c r="E79" s="49">
        <v>39901</v>
      </c>
      <c r="F79" s="50" t="s">
        <v>635</v>
      </c>
      <c r="G79" s="49" t="s">
        <v>514</v>
      </c>
      <c r="H79" s="49" t="s">
        <v>270</v>
      </c>
      <c r="I79" s="49" t="s">
        <v>295</v>
      </c>
      <c r="J79" s="49" t="s">
        <v>636</v>
      </c>
      <c r="K79" s="49" t="s">
        <v>21</v>
      </c>
      <c r="L79" s="49" t="s">
        <v>13</v>
      </c>
      <c r="M79" s="49" t="s">
        <v>18</v>
      </c>
      <c r="N79" s="49">
        <v>7.25</v>
      </c>
      <c r="O79" s="49">
        <v>4.75</v>
      </c>
      <c r="P79" s="49">
        <v>5.25</v>
      </c>
      <c r="Q79" s="49">
        <v>1.5</v>
      </c>
      <c r="R79" s="49" t="s">
        <v>186</v>
      </c>
      <c r="S79" s="49" t="s">
        <v>166</v>
      </c>
      <c r="T79" s="49" t="s">
        <v>161</v>
      </c>
      <c r="U79" s="49">
        <v>31.25</v>
      </c>
      <c r="V79" s="49">
        <f t="shared" si="1"/>
        <v>1</v>
      </c>
    </row>
    <row r="80" spans="1:22">
      <c r="A80" s="49" t="s">
        <v>47</v>
      </c>
      <c r="B80" s="49">
        <v>13</v>
      </c>
      <c r="C80" s="55" t="s">
        <v>743</v>
      </c>
      <c r="D80" s="55">
        <v>18</v>
      </c>
      <c r="E80" s="49">
        <v>40118</v>
      </c>
      <c r="F80" s="50" t="s">
        <v>640</v>
      </c>
      <c r="G80" s="49" t="s">
        <v>389</v>
      </c>
      <c r="H80" s="49" t="s">
        <v>270</v>
      </c>
      <c r="I80" s="49" t="s">
        <v>286</v>
      </c>
      <c r="J80" s="49" t="s">
        <v>398</v>
      </c>
      <c r="K80" s="49" t="s">
        <v>309</v>
      </c>
      <c r="L80" s="49" t="s">
        <v>38</v>
      </c>
      <c r="M80" s="49" t="s">
        <v>100</v>
      </c>
      <c r="N80" s="49">
        <v>6.5</v>
      </c>
      <c r="O80" s="49">
        <v>3</v>
      </c>
      <c r="P80" s="49">
        <v>3</v>
      </c>
      <c r="Q80" s="49">
        <v>1.5</v>
      </c>
      <c r="R80" s="49" t="s">
        <v>738</v>
      </c>
      <c r="S80" s="49" t="s">
        <v>215</v>
      </c>
      <c r="T80" s="49" t="s">
        <v>194</v>
      </c>
      <c r="U80" s="49">
        <v>23.5</v>
      </c>
      <c r="V80" s="49">
        <f t="shared" si="1"/>
        <v>3</v>
      </c>
    </row>
    <row r="81" spans="1:22">
      <c r="A81" s="49" t="s">
        <v>47</v>
      </c>
      <c r="B81" s="49">
        <v>16</v>
      </c>
      <c r="C81" s="55" t="s">
        <v>743</v>
      </c>
      <c r="D81" s="55">
        <v>19</v>
      </c>
      <c r="E81" s="49">
        <v>40163</v>
      </c>
      <c r="F81" s="50" t="s">
        <v>647</v>
      </c>
      <c r="G81" s="49" t="s">
        <v>648</v>
      </c>
      <c r="H81" s="49" t="s">
        <v>269</v>
      </c>
      <c r="I81" s="49" t="s">
        <v>649</v>
      </c>
      <c r="J81" s="49" t="s">
        <v>650</v>
      </c>
      <c r="K81" s="49" t="s">
        <v>16</v>
      </c>
      <c r="L81" s="49" t="s">
        <v>21</v>
      </c>
      <c r="M81" s="49" t="s">
        <v>12</v>
      </c>
      <c r="N81" s="49">
        <v>6.25</v>
      </c>
      <c r="O81" s="49">
        <v>6</v>
      </c>
      <c r="P81" s="49">
        <v>3.5</v>
      </c>
      <c r="Q81" s="49">
        <v>1</v>
      </c>
      <c r="R81" s="49" t="s">
        <v>214</v>
      </c>
      <c r="S81" s="49" t="s">
        <v>186</v>
      </c>
      <c r="T81" s="49" t="s">
        <v>165</v>
      </c>
      <c r="U81" s="49">
        <v>26.5</v>
      </c>
      <c r="V81" s="49">
        <f t="shared" si="1"/>
        <v>3</v>
      </c>
    </row>
    <row r="82" spans="1:22">
      <c r="A82" s="49" t="s">
        <v>47</v>
      </c>
      <c r="B82" s="49">
        <v>18</v>
      </c>
      <c r="C82" s="55" t="s">
        <v>743</v>
      </c>
      <c r="D82" s="55">
        <v>20</v>
      </c>
      <c r="E82" s="49">
        <v>40190</v>
      </c>
      <c r="F82" s="50" t="s">
        <v>352</v>
      </c>
      <c r="G82" s="49" t="s">
        <v>473</v>
      </c>
      <c r="H82" s="49" t="s">
        <v>269</v>
      </c>
      <c r="I82" s="49" t="s">
        <v>279</v>
      </c>
      <c r="J82" s="49" t="s">
        <v>629</v>
      </c>
      <c r="K82" s="49" t="s">
        <v>35</v>
      </c>
      <c r="L82" s="49" t="s">
        <v>36</v>
      </c>
      <c r="M82" s="49" t="s">
        <v>24</v>
      </c>
      <c r="N82" s="49">
        <v>5.75</v>
      </c>
      <c r="O82" s="49">
        <v>4.5</v>
      </c>
      <c r="P82" s="49">
        <v>4.5</v>
      </c>
      <c r="Q82" s="49">
        <v>1.5</v>
      </c>
      <c r="R82" s="49" t="s">
        <v>176</v>
      </c>
      <c r="S82" s="49" t="s">
        <v>179</v>
      </c>
      <c r="T82" s="49" t="s">
        <v>163</v>
      </c>
      <c r="U82" s="49">
        <v>26.5</v>
      </c>
      <c r="V82" s="49">
        <f t="shared" si="1"/>
        <v>3</v>
      </c>
    </row>
    <row r="83" spans="1:22">
      <c r="A83" s="49" t="s">
        <v>47</v>
      </c>
      <c r="B83" s="49">
        <v>20</v>
      </c>
      <c r="C83" s="55" t="s">
        <v>743</v>
      </c>
      <c r="D83" s="55">
        <v>21</v>
      </c>
      <c r="E83" s="49">
        <v>40254</v>
      </c>
      <c r="F83" s="50" t="s">
        <v>657</v>
      </c>
      <c r="G83" s="49" t="s">
        <v>658</v>
      </c>
      <c r="H83" s="49" t="s">
        <v>269</v>
      </c>
      <c r="I83" s="49" t="s">
        <v>295</v>
      </c>
      <c r="J83" s="49" t="s">
        <v>659</v>
      </c>
      <c r="K83" s="49" t="s">
        <v>309</v>
      </c>
      <c r="L83" s="49" t="s">
        <v>14</v>
      </c>
      <c r="M83" s="49" t="s">
        <v>24</v>
      </c>
      <c r="N83" s="49">
        <v>7</v>
      </c>
      <c r="O83" s="49">
        <v>3.75</v>
      </c>
      <c r="P83" s="49">
        <v>4.5</v>
      </c>
      <c r="Q83" s="49">
        <v>1.5</v>
      </c>
      <c r="R83" s="49" t="s">
        <v>738</v>
      </c>
      <c r="S83" s="49" t="s">
        <v>162</v>
      </c>
      <c r="T83" s="49" t="s">
        <v>163</v>
      </c>
      <c r="U83" s="49">
        <v>28.25</v>
      </c>
      <c r="V83" s="49">
        <f t="shared" si="1"/>
        <v>1</v>
      </c>
    </row>
    <row r="84" spans="1:22">
      <c r="A84" s="49" t="s">
        <v>47</v>
      </c>
      <c r="B84" s="49">
        <v>25</v>
      </c>
      <c r="C84" s="55" t="s">
        <v>743</v>
      </c>
      <c r="D84" s="55">
        <v>22</v>
      </c>
      <c r="E84" s="49">
        <v>40559</v>
      </c>
      <c r="F84" s="50" t="s">
        <v>668</v>
      </c>
      <c r="G84" s="49" t="s">
        <v>336</v>
      </c>
      <c r="H84" s="49" t="s">
        <v>270</v>
      </c>
      <c r="I84" s="49" t="s">
        <v>295</v>
      </c>
      <c r="J84" s="49" t="s">
        <v>669</v>
      </c>
      <c r="K84" s="49" t="s">
        <v>21</v>
      </c>
      <c r="L84" s="49" t="s">
        <v>36</v>
      </c>
      <c r="M84" s="49" t="s">
        <v>24</v>
      </c>
      <c r="N84" s="49">
        <v>6.5</v>
      </c>
      <c r="O84" s="49">
        <v>2.75</v>
      </c>
      <c r="P84" s="49">
        <v>4</v>
      </c>
      <c r="Q84" s="49">
        <v>1.5</v>
      </c>
      <c r="R84" s="49" t="s">
        <v>186</v>
      </c>
      <c r="S84" s="49" t="s">
        <v>179</v>
      </c>
      <c r="T84" s="49" t="s">
        <v>163</v>
      </c>
      <c r="U84" s="49">
        <v>25.25</v>
      </c>
      <c r="V84" s="49">
        <f t="shared" si="1"/>
        <v>3</v>
      </c>
    </row>
    <row r="85" spans="1:22">
      <c r="A85" s="49" t="s">
        <v>47</v>
      </c>
      <c r="B85" s="49">
        <v>26</v>
      </c>
      <c r="C85" s="55" t="s">
        <v>743</v>
      </c>
      <c r="D85" s="55">
        <v>23</v>
      </c>
      <c r="E85" s="49">
        <v>40618</v>
      </c>
      <c r="F85" s="50" t="s">
        <v>671</v>
      </c>
      <c r="G85" s="49" t="s">
        <v>419</v>
      </c>
      <c r="H85" s="49" t="s">
        <v>270</v>
      </c>
      <c r="I85" s="49" t="s">
        <v>295</v>
      </c>
      <c r="J85" s="49" t="s">
        <v>337</v>
      </c>
      <c r="K85" s="49" t="s">
        <v>38</v>
      </c>
      <c r="L85" s="49" t="s">
        <v>100</v>
      </c>
      <c r="M85" s="49" t="s">
        <v>24</v>
      </c>
      <c r="N85" s="49">
        <v>5.75</v>
      </c>
      <c r="O85" s="49">
        <v>3</v>
      </c>
      <c r="P85" s="49">
        <v>2.75</v>
      </c>
      <c r="Q85" s="49">
        <v>0.5</v>
      </c>
      <c r="R85" s="49" t="s">
        <v>215</v>
      </c>
      <c r="S85" s="49" t="s">
        <v>194</v>
      </c>
      <c r="T85" s="49" t="s">
        <v>163</v>
      </c>
      <c r="U85" s="49">
        <v>20.5</v>
      </c>
      <c r="V85" s="49">
        <f t="shared" si="1"/>
        <v>2</v>
      </c>
    </row>
    <row r="86" spans="1:22">
      <c r="A86" s="49" t="s">
        <v>11</v>
      </c>
      <c r="B86" s="49">
        <v>5</v>
      </c>
      <c r="C86" s="55" t="s">
        <v>740</v>
      </c>
      <c r="D86" s="55">
        <v>1</v>
      </c>
      <c r="E86" s="49">
        <v>39713</v>
      </c>
      <c r="F86" s="50" t="s">
        <v>306</v>
      </c>
      <c r="G86" s="49" t="s">
        <v>307</v>
      </c>
      <c r="H86" s="49" t="s">
        <v>270</v>
      </c>
      <c r="I86" s="49" t="s">
        <v>295</v>
      </c>
      <c r="J86" s="49" t="s">
        <v>308</v>
      </c>
      <c r="K86" s="49" t="s">
        <v>309</v>
      </c>
      <c r="L86" s="49" t="s">
        <v>24</v>
      </c>
      <c r="M86" s="49" t="s">
        <v>24</v>
      </c>
      <c r="N86" s="49">
        <v>4</v>
      </c>
      <c r="O86" s="49">
        <v>3</v>
      </c>
      <c r="P86" s="49">
        <v>3.75</v>
      </c>
      <c r="Q86" s="49">
        <v>1</v>
      </c>
      <c r="R86" s="49" t="s">
        <v>738</v>
      </c>
      <c r="S86" s="49" t="s">
        <v>163</v>
      </c>
      <c r="T86" s="49" t="s">
        <v>163</v>
      </c>
      <c r="U86" s="49">
        <v>19.5</v>
      </c>
      <c r="V86" s="49" t="str">
        <f t="shared" si="1"/>
        <v/>
      </c>
    </row>
    <row r="87" spans="1:22">
      <c r="A87" s="49" t="s">
        <v>11</v>
      </c>
      <c r="B87" s="49">
        <v>8</v>
      </c>
      <c r="C87" s="55" t="s">
        <v>740</v>
      </c>
      <c r="D87" s="55">
        <v>2</v>
      </c>
      <c r="E87" s="49">
        <v>39763</v>
      </c>
      <c r="F87" s="50" t="s">
        <v>315</v>
      </c>
      <c r="G87" s="49" t="s">
        <v>316</v>
      </c>
      <c r="H87" s="49" t="s">
        <v>270</v>
      </c>
      <c r="I87" s="49" t="s">
        <v>295</v>
      </c>
      <c r="J87" s="49" t="s">
        <v>317</v>
      </c>
      <c r="K87" s="49" t="s">
        <v>24</v>
      </c>
      <c r="L87" s="49" t="s">
        <v>23</v>
      </c>
      <c r="M87" s="49" t="s">
        <v>23</v>
      </c>
      <c r="N87" s="49">
        <v>5.5</v>
      </c>
      <c r="O87" s="49">
        <v>4.25</v>
      </c>
      <c r="P87" s="49">
        <v>1.75</v>
      </c>
      <c r="Q87" s="49">
        <v>2</v>
      </c>
      <c r="R87" s="49" t="s">
        <v>163</v>
      </c>
      <c r="S87" s="49" t="s">
        <v>151</v>
      </c>
      <c r="T87" s="49" t="s">
        <v>151</v>
      </c>
      <c r="U87" s="49">
        <v>20.75</v>
      </c>
      <c r="V87" s="49">
        <f t="shared" si="1"/>
        <v>2</v>
      </c>
    </row>
    <row r="88" spans="1:22">
      <c r="A88" s="49" t="s">
        <v>11</v>
      </c>
      <c r="B88" s="49">
        <v>12</v>
      </c>
      <c r="C88" s="55" t="s">
        <v>740</v>
      </c>
      <c r="D88" s="55">
        <v>3</v>
      </c>
      <c r="E88" s="49">
        <v>40368</v>
      </c>
      <c r="F88" s="50" t="s">
        <v>326</v>
      </c>
      <c r="G88" s="49" t="s">
        <v>327</v>
      </c>
      <c r="H88" s="49" t="s">
        <v>270</v>
      </c>
      <c r="I88" s="49" t="s">
        <v>295</v>
      </c>
      <c r="J88" s="49" t="s">
        <v>328</v>
      </c>
      <c r="K88" s="49" t="s">
        <v>18</v>
      </c>
      <c r="L88" s="49" t="s">
        <v>23</v>
      </c>
      <c r="M88" s="49" t="s">
        <v>44</v>
      </c>
      <c r="N88" s="49">
        <v>7</v>
      </c>
      <c r="O88" s="49">
        <v>6</v>
      </c>
      <c r="P88" s="49">
        <v>4.75</v>
      </c>
      <c r="Q88" s="49">
        <v>3</v>
      </c>
      <c r="R88" s="49" t="s">
        <v>161</v>
      </c>
      <c r="S88" s="49" t="s">
        <v>151</v>
      </c>
      <c r="T88" s="49" t="s">
        <v>153</v>
      </c>
      <c r="U88" s="49">
        <v>32.5</v>
      </c>
      <c r="V88" s="49">
        <f t="shared" si="1"/>
        <v>1</v>
      </c>
    </row>
    <row r="89" spans="1:22">
      <c r="A89" s="49" t="s">
        <v>11</v>
      </c>
      <c r="B89" s="49">
        <v>13</v>
      </c>
      <c r="C89" s="55" t="s">
        <v>740</v>
      </c>
      <c r="D89" s="55">
        <v>4</v>
      </c>
      <c r="E89" s="49">
        <v>40510</v>
      </c>
      <c r="F89" s="50" t="s">
        <v>329</v>
      </c>
      <c r="G89" s="49" t="s">
        <v>330</v>
      </c>
      <c r="H89" s="49" t="s">
        <v>269</v>
      </c>
      <c r="I89" s="49" t="s">
        <v>295</v>
      </c>
      <c r="J89" s="49" t="s">
        <v>331</v>
      </c>
      <c r="K89" s="49" t="s">
        <v>309</v>
      </c>
      <c r="L89" s="49" t="s">
        <v>24</v>
      </c>
      <c r="M89" s="49" t="s">
        <v>24</v>
      </c>
      <c r="N89" s="49">
        <v>4.5</v>
      </c>
      <c r="O89" s="49">
        <v>5.25</v>
      </c>
      <c r="P89" s="49">
        <v>3</v>
      </c>
      <c r="Q89" s="49">
        <v>1</v>
      </c>
      <c r="R89" s="49" t="s">
        <v>738</v>
      </c>
      <c r="S89" s="49" t="s">
        <v>163</v>
      </c>
      <c r="T89" s="49" t="s">
        <v>163</v>
      </c>
      <c r="U89" s="49">
        <v>21.25</v>
      </c>
      <c r="V89" s="49" t="str">
        <f t="shared" si="1"/>
        <v/>
      </c>
    </row>
    <row r="90" spans="1:22">
      <c r="A90" s="49" t="s">
        <v>29</v>
      </c>
      <c r="B90" s="49">
        <v>2</v>
      </c>
      <c r="C90" s="55" t="s">
        <v>740</v>
      </c>
      <c r="D90" s="55">
        <v>5</v>
      </c>
      <c r="E90" s="49">
        <v>39546</v>
      </c>
      <c r="F90" s="50" t="s">
        <v>343</v>
      </c>
      <c r="G90" s="49" t="s">
        <v>344</v>
      </c>
      <c r="H90" s="49" t="s">
        <v>270</v>
      </c>
      <c r="I90" s="49" t="s">
        <v>295</v>
      </c>
      <c r="J90" s="49" t="s">
        <v>345</v>
      </c>
      <c r="K90" s="49" t="s">
        <v>12</v>
      </c>
      <c r="L90" s="49" t="s">
        <v>18</v>
      </c>
      <c r="M90" s="49" t="s">
        <v>24</v>
      </c>
      <c r="N90" s="49">
        <v>5.75</v>
      </c>
      <c r="O90" s="49">
        <v>2.25</v>
      </c>
      <c r="P90" s="49">
        <v>1</v>
      </c>
      <c r="Q90" s="49">
        <v>1.5</v>
      </c>
      <c r="R90" s="49" t="s">
        <v>165</v>
      </c>
      <c r="S90" s="49" t="s">
        <v>161</v>
      </c>
      <c r="T90" s="49" t="s">
        <v>163</v>
      </c>
      <c r="U90" s="49">
        <v>17.25</v>
      </c>
      <c r="V90" s="49" t="str">
        <f t="shared" si="1"/>
        <v/>
      </c>
    </row>
    <row r="91" spans="1:22">
      <c r="A91" s="49" t="s">
        <v>29</v>
      </c>
      <c r="B91" s="49">
        <v>3</v>
      </c>
      <c r="C91" s="55" t="s">
        <v>740</v>
      </c>
      <c r="D91" s="55">
        <v>6</v>
      </c>
      <c r="E91" s="49">
        <v>39568</v>
      </c>
      <c r="F91" s="50" t="s">
        <v>346</v>
      </c>
      <c r="G91" s="49" t="s">
        <v>347</v>
      </c>
      <c r="H91" s="49" t="s">
        <v>269</v>
      </c>
      <c r="I91" s="49" t="s">
        <v>295</v>
      </c>
      <c r="J91" s="49" t="s">
        <v>348</v>
      </c>
      <c r="K91" s="49" t="s">
        <v>21</v>
      </c>
      <c r="L91" s="49" t="s">
        <v>14</v>
      </c>
      <c r="M91" s="49" t="s">
        <v>24</v>
      </c>
      <c r="N91" s="49">
        <v>5.5</v>
      </c>
      <c r="O91" s="49">
        <v>1.75</v>
      </c>
      <c r="P91" s="49">
        <v>2.25</v>
      </c>
      <c r="Q91" s="49">
        <v>0.5</v>
      </c>
      <c r="R91" s="49" t="s">
        <v>186</v>
      </c>
      <c r="S91" s="49" t="s">
        <v>162</v>
      </c>
      <c r="T91" s="49" t="s">
        <v>163</v>
      </c>
      <c r="U91" s="49">
        <v>17.75</v>
      </c>
      <c r="V91" s="49" t="str">
        <f t="shared" si="1"/>
        <v/>
      </c>
    </row>
    <row r="92" spans="1:22">
      <c r="A92" s="49" t="s">
        <v>29</v>
      </c>
      <c r="B92" s="49">
        <v>4</v>
      </c>
      <c r="C92" s="55" t="s">
        <v>740</v>
      </c>
      <c r="D92" s="55">
        <v>7</v>
      </c>
      <c r="E92" s="49">
        <v>39603</v>
      </c>
      <c r="F92" s="50" t="s">
        <v>349</v>
      </c>
      <c r="G92" s="49" t="s">
        <v>350</v>
      </c>
      <c r="H92" s="49" t="s">
        <v>269</v>
      </c>
      <c r="I92" s="49" t="s">
        <v>295</v>
      </c>
      <c r="J92" s="49" t="s">
        <v>351</v>
      </c>
      <c r="K92" s="49" t="s">
        <v>14</v>
      </c>
      <c r="L92" s="49" t="s">
        <v>24</v>
      </c>
      <c r="M92" s="49" t="s">
        <v>102</v>
      </c>
      <c r="N92" s="49">
        <v>6</v>
      </c>
      <c r="O92" s="49">
        <v>5.25</v>
      </c>
      <c r="P92" s="49">
        <v>1.5</v>
      </c>
      <c r="Q92" s="49">
        <v>0.5</v>
      </c>
      <c r="R92" s="49" t="s">
        <v>162</v>
      </c>
      <c r="S92" s="49" t="s">
        <v>163</v>
      </c>
      <c r="T92" s="49" t="s">
        <v>196</v>
      </c>
      <c r="U92" s="49">
        <v>20.75</v>
      </c>
      <c r="V92" s="49">
        <f t="shared" si="1"/>
        <v>3</v>
      </c>
    </row>
    <row r="93" spans="1:22">
      <c r="A93" s="49" t="s">
        <v>29</v>
      </c>
      <c r="B93" s="49">
        <v>7</v>
      </c>
      <c r="C93" s="55" t="s">
        <v>740</v>
      </c>
      <c r="D93" s="55">
        <v>8</v>
      </c>
      <c r="E93" s="49">
        <v>39656</v>
      </c>
      <c r="F93" s="50" t="s">
        <v>359</v>
      </c>
      <c r="G93" s="49" t="s">
        <v>360</v>
      </c>
      <c r="H93" s="49" t="s">
        <v>270</v>
      </c>
      <c r="I93" s="49" t="s">
        <v>361</v>
      </c>
      <c r="J93" s="49" t="s">
        <v>322</v>
      </c>
      <c r="K93" s="49" t="s">
        <v>19</v>
      </c>
      <c r="L93" s="49" t="s">
        <v>14</v>
      </c>
      <c r="M93" s="49" t="s">
        <v>24</v>
      </c>
      <c r="N93" s="49">
        <v>5</v>
      </c>
      <c r="O93" s="49">
        <v>3</v>
      </c>
      <c r="P93" s="49">
        <v>1.75</v>
      </c>
      <c r="Q93" s="49">
        <v>0.5</v>
      </c>
      <c r="R93" s="49" t="s">
        <v>164</v>
      </c>
      <c r="S93" s="49" t="s">
        <v>162</v>
      </c>
      <c r="T93" s="49" t="s">
        <v>163</v>
      </c>
      <c r="U93" s="49">
        <v>17</v>
      </c>
      <c r="V93" s="49" t="str">
        <f t="shared" si="1"/>
        <v/>
      </c>
    </row>
    <row r="94" spans="1:22">
      <c r="A94" s="49" t="s">
        <v>29</v>
      </c>
      <c r="B94" s="49">
        <v>10</v>
      </c>
      <c r="C94" s="55" t="s">
        <v>740</v>
      </c>
      <c r="D94" s="55">
        <v>9</v>
      </c>
      <c r="E94" s="49">
        <v>39749</v>
      </c>
      <c r="F94" s="50" t="s">
        <v>368</v>
      </c>
      <c r="G94" s="49" t="s">
        <v>311</v>
      </c>
      <c r="H94" s="49" t="s">
        <v>269</v>
      </c>
      <c r="I94" s="49" t="s">
        <v>295</v>
      </c>
      <c r="J94" s="49" t="s">
        <v>369</v>
      </c>
      <c r="K94" s="49" t="s">
        <v>21</v>
      </c>
      <c r="L94" s="49" t="s">
        <v>14</v>
      </c>
      <c r="M94" s="49" t="s">
        <v>24</v>
      </c>
      <c r="N94" s="49">
        <v>4.25</v>
      </c>
      <c r="O94" s="49">
        <v>1.75</v>
      </c>
      <c r="P94" s="49">
        <v>3</v>
      </c>
      <c r="Q94" s="49">
        <v>2.5</v>
      </c>
      <c r="R94" s="49" t="s">
        <v>186</v>
      </c>
      <c r="S94" s="49" t="s">
        <v>162</v>
      </c>
      <c r="T94" s="49" t="s">
        <v>163</v>
      </c>
      <c r="U94" s="49">
        <v>18.75</v>
      </c>
      <c r="V94" s="49" t="str">
        <f t="shared" si="1"/>
        <v/>
      </c>
    </row>
    <row r="95" spans="1:22">
      <c r="A95" s="49" t="s">
        <v>29</v>
      </c>
      <c r="B95" s="49">
        <v>11</v>
      </c>
      <c r="C95" s="55" t="s">
        <v>740</v>
      </c>
      <c r="D95" s="55">
        <v>10</v>
      </c>
      <c r="E95" s="49">
        <v>39769</v>
      </c>
      <c r="F95" s="50" t="s">
        <v>370</v>
      </c>
      <c r="G95" s="49" t="s">
        <v>316</v>
      </c>
      <c r="H95" s="49" t="s">
        <v>270</v>
      </c>
      <c r="I95" s="49" t="s">
        <v>295</v>
      </c>
      <c r="J95" s="49" t="s">
        <v>371</v>
      </c>
      <c r="K95" s="49" t="s">
        <v>18</v>
      </c>
      <c r="L95" s="49" t="s">
        <v>24</v>
      </c>
      <c r="M95" s="49" t="s">
        <v>14</v>
      </c>
      <c r="N95" s="49">
        <v>6.25</v>
      </c>
      <c r="O95" s="49">
        <v>4</v>
      </c>
      <c r="P95" s="49">
        <v>3.5</v>
      </c>
      <c r="Q95" s="49">
        <v>1</v>
      </c>
      <c r="R95" s="49" t="s">
        <v>161</v>
      </c>
      <c r="S95" s="49" t="s">
        <v>163</v>
      </c>
      <c r="T95" s="49" t="s">
        <v>162</v>
      </c>
      <c r="U95" s="49">
        <v>24.5</v>
      </c>
      <c r="V95" s="49">
        <f t="shared" si="1"/>
        <v>2</v>
      </c>
    </row>
    <row r="96" spans="1:22">
      <c r="A96" s="49" t="s">
        <v>29</v>
      </c>
      <c r="B96" s="49">
        <v>12</v>
      </c>
      <c r="C96" s="55" t="s">
        <v>740</v>
      </c>
      <c r="D96" s="55">
        <v>11</v>
      </c>
      <c r="E96" s="49">
        <v>39804</v>
      </c>
      <c r="F96" s="50" t="s">
        <v>372</v>
      </c>
      <c r="G96" s="49" t="s">
        <v>373</v>
      </c>
      <c r="H96" s="49" t="s">
        <v>270</v>
      </c>
      <c r="I96" s="49" t="s">
        <v>295</v>
      </c>
      <c r="J96" s="49" t="s">
        <v>374</v>
      </c>
      <c r="K96" s="49" t="s">
        <v>21</v>
      </c>
      <c r="L96" s="49" t="s">
        <v>18</v>
      </c>
      <c r="M96" s="49" t="s">
        <v>24</v>
      </c>
      <c r="N96" s="49">
        <v>7</v>
      </c>
      <c r="O96" s="49">
        <v>5</v>
      </c>
      <c r="P96" s="49">
        <v>1.75</v>
      </c>
      <c r="Q96" s="49">
        <v>1.5</v>
      </c>
      <c r="R96" s="49" t="s">
        <v>186</v>
      </c>
      <c r="S96" s="49" t="s">
        <v>161</v>
      </c>
      <c r="T96" s="49" t="s">
        <v>163</v>
      </c>
      <c r="U96" s="49">
        <v>24</v>
      </c>
      <c r="V96" s="49" t="str">
        <f t="shared" si="1"/>
        <v/>
      </c>
    </row>
    <row r="97" spans="1:22">
      <c r="A97" s="49" t="s">
        <v>29</v>
      </c>
      <c r="B97" s="49">
        <v>16</v>
      </c>
      <c r="C97" s="55" t="s">
        <v>740</v>
      </c>
      <c r="D97" s="55">
        <v>12</v>
      </c>
      <c r="E97" s="49">
        <v>39955</v>
      </c>
      <c r="F97" s="50" t="s">
        <v>384</v>
      </c>
      <c r="G97" s="49" t="s">
        <v>385</v>
      </c>
      <c r="H97" s="49" t="s">
        <v>269</v>
      </c>
      <c r="I97" s="49" t="s">
        <v>386</v>
      </c>
      <c r="J97" s="49" t="s">
        <v>387</v>
      </c>
      <c r="K97" s="49" t="s">
        <v>16</v>
      </c>
      <c r="L97" s="49" t="s">
        <v>21</v>
      </c>
      <c r="M97" s="49" t="s">
        <v>309</v>
      </c>
      <c r="N97" s="49">
        <v>5.75</v>
      </c>
      <c r="O97" s="49">
        <v>4.75</v>
      </c>
      <c r="P97" s="49">
        <v>2.75</v>
      </c>
      <c r="Q97" s="49">
        <v>0.5</v>
      </c>
      <c r="R97" s="49" t="s">
        <v>214</v>
      </c>
      <c r="S97" s="49" t="s">
        <v>186</v>
      </c>
      <c r="T97" s="49" t="s">
        <v>738</v>
      </c>
      <c r="U97" s="49">
        <v>22.25</v>
      </c>
      <c r="V97" s="49" t="str">
        <f t="shared" si="1"/>
        <v/>
      </c>
    </row>
    <row r="98" spans="1:22">
      <c r="A98" s="49" t="s">
        <v>29</v>
      </c>
      <c r="B98" s="49">
        <v>17</v>
      </c>
      <c r="C98" s="55" t="s">
        <v>740</v>
      </c>
      <c r="D98" s="55">
        <v>13</v>
      </c>
      <c r="E98" s="49">
        <v>40117</v>
      </c>
      <c r="F98" s="50" t="s">
        <v>388</v>
      </c>
      <c r="G98" s="49" t="s">
        <v>389</v>
      </c>
      <c r="H98" s="49" t="s">
        <v>270</v>
      </c>
      <c r="I98" s="49" t="s">
        <v>295</v>
      </c>
      <c r="J98" s="49" t="s">
        <v>390</v>
      </c>
      <c r="K98" s="49" t="s">
        <v>28</v>
      </c>
      <c r="L98" s="49" t="s">
        <v>14</v>
      </c>
      <c r="M98" s="49" t="s">
        <v>44</v>
      </c>
      <c r="N98" s="49">
        <v>6</v>
      </c>
      <c r="O98" s="49">
        <v>4</v>
      </c>
      <c r="P98" s="49">
        <v>3</v>
      </c>
      <c r="Q98" s="49">
        <v>1.5</v>
      </c>
      <c r="R98" s="49" t="s">
        <v>181</v>
      </c>
      <c r="S98" s="49" t="s">
        <v>162</v>
      </c>
      <c r="T98" s="49" t="s">
        <v>153</v>
      </c>
      <c r="U98" s="49">
        <v>23.5</v>
      </c>
      <c r="V98" s="49">
        <f t="shared" si="1"/>
        <v>3</v>
      </c>
    </row>
    <row r="99" spans="1:22">
      <c r="A99" s="49" t="s">
        <v>29</v>
      </c>
      <c r="B99" s="49">
        <v>18</v>
      </c>
      <c r="C99" s="55" t="s">
        <v>740</v>
      </c>
      <c r="D99" s="55">
        <v>14</v>
      </c>
      <c r="E99" s="49">
        <v>40183</v>
      </c>
      <c r="F99" s="50" t="s">
        <v>391</v>
      </c>
      <c r="G99" s="49" t="s">
        <v>392</v>
      </c>
      <c r="H99" s="49" t="s">
        <v>270</v>
      </c>
      <c r="I99" s="49" t="s">
        <v>295</v>
      </c>
      <c r="J99" s="49" t="s">
        <v>393</v>
      </c>
      <c r="K99" s="49" t="s">
        <v>38</v>
      </c>
      <c r="L99" s="49" t="s">
        <v>101</v>
      </c>
      <c r="M99" s="49" t="s">
        <v>100</v>
      </c>
      <c r="N99" s="49">
        <v>6.5</v>
      </c>
      <c r="O99" s="49">
        <v>3.75</v>
      </c>
      <c r="P99" s="49">
        <v>1.75</v>
      </c>
      <c r="Q99" s="49">
        <v>1.5</v>
      </c>
      <c r="R99" s="49" t="s">
        <v>215</v>
      </c>
      <c r="S99" s="49" t="s">
        <v>195</v>
      </c>
      <c r="T99" s="49" t="s">
        <v>194</v>
      </c>
      <c r="U99" s="49">
        <v>21.75</v>
      </c>
      <c r="V99" s="49">
        <f t="shared" si="1"/>
        <v>2</v>
      </c>
    </row>
    <row r="100" spans="1:22">
      <c r="A100" s="49" t="s">
        <v>29</v>
      </c>
      <c r="B100" s="49">
        <v>19</v>
      </c>
      <c r="C100" s="55" t="s">
        <v>740</v>
      </c>
      <c r="D100" s="55">
        <v>15</v>
      </c>
      <c r="E100" s="49">
        <v>40210</v>
      </c>
      <c r="F100" s="50" t="s">
        <v>394</v>
      </c>
      <c r="G100" s="49" t="s">
        <v>395</v>
      </c>
      <c r="H100" s="49" t="s">
        <v>269</v>
      </c>
      <c r="I100" s="49" t="s">
        <v>278</v>
      </c>
      <c r="J100" s="49" t="s">
        <v>365</v>
      </c>
      <c r="K100" s="49" t="s">
        <v>116</v>
      </c>
      <c r="L100" s="49" t="s">
        <v>36</v>
      </c>
      <c r="M100" s="49" t="s">
        <v>117</v>
      </c>
      <c r="N100" s="49">
        <v>6</v>
      </c>
      <c r="O100" s="49">
        <v>4.75</v>
      </c>
      <c r="P100" s="49">
        <v>4.5</v>
      </c>
      <c r="Q100" s="49">
        <v>4.5</v>
      </c>
      <c r="R100" s="49" t="s">
        <v>208</v>
      </c>
      <c r="S100" s="49" t="s">
        <v>179</v>
      </c>
      <c r="T100" s="49" t="s">
        <v>209</v>
      </c>
      <c r="U100" s="49">
        <v>30.25</v>
      </c>
      <c r="V100" s="49">
        <f t="shared" si="1"/>
        <v>1</v>
      </c>
    </row>
    <row r="101" spans="1:22">
      <c r="A101" s="49" t="s">
        <v>29</v>
      </c>
      <c r="B101" s="49">
        <v>22</v>
      </c>
      <c r="C101" s="55" t="s">
        <v>740</v>
      </c>
      <c r="D101" s="55">
        <v>16</v>
      </c>
      <c r="E101" s="49">
        <v>40314</v>
      </c>
      <c r="F101" s="50" t="s">
        <v>401</v>
      </c>
      <c r="G101" s="49" t="s">
        <v>402</v>
      </c>
      <c r="H101" s="49" t="s">
        <v>269</v>
      </c>
      <c r="I101" s="49" t="s">
        <v>283</v>
      </c>
      <c r="J101" s="49" t="s">
        <v>403</v>
      </c>
      <c r="K101" s="49" t="s">
        <v>21</v>
      </c>
      <c r="L101" s="49" t="s">
        <v>14</v>
      </c>
      <c r="M101" s="49" t="s">
        <v>24</v>
      </c>
      <c r="N101" s="49">
        <v>5.75</v>
      </c>
      <c r="O101" s="49">
        <v>2.25</v>
      </c>
      <c r="P101" s="49">
        <v>2.5</v>
      </c>
      <c r="Q101" s="49">
        <v>0.5</v>
      </c>
      <c r="R101" s="49" t="s">
        <v>186</v>
      </c>
      <c r="S101" s="49" t="s">
        <v>162</v>
      </c>
      <c r="T101" s="49" t="s">
        <v>163</v>
      </c>
      <c r="U101" s="49">
        <v>19.25</v>
      </c>
      <c r="V101" s="49" t="str">
        <f t="shared" si="1"/>
        <v/>
      </c>
    </row>
    <row r="102" spans="1:22">
      <c r="A102" s="49" t="s">
        <v>29</v>
      </c>
      <c r="B102" s="49">
        <v>23</v>
      </c>
      <c r="C102" s="55" t="s">
        <v>740</v>
      </c>
      <c r="D102" s="55">
        <v>17</v>
      </c>
      <c r="E102" s="49">
        <v>40341</v>
      </c>
      <c r="F102" s="50" t="s">
        <v>404</v>
      </c>
      <c r="G102" s="49" t="s">
        <v>405</v>
      </c>
      <c r="H102" s="49" t="s">
        <v>269</v>
      </c>
      <c r="I102" s="49" t="s">
        <v>272</v>
      </c>
      <c r="J102" s="49" t="s">
        <v>406</v>
      </c>
      <c r="K102" s="49" t="s">
        <v>21</v>
      </c>
      <c r="L102" s="49" t="s">
        <v>14</v>
      </c>
      <c r="M102" s="49" t="s">
        <v>24</v>
      </c>
      <c r="N102" s="49">
        <v>6.25</v>
      </c>
      <c r="O102" s="49">
        <v>1.75</v>
      </c>
      <c r="P102" s="49">
        <v>3.5</v>
      </c>
      <c r="Q102" s="49">
        <v>2</v>
      </c>
      <c r="R102" s="49" t="s">
        <v>186</v>
      </c>
      <c r="S102" s="49" t="s">
        <v>162</v>
      </c>
      <c r="T102" s="49" t="s">
        <v>163</v>
      </c>
      <c r="U102" s="49">
        <v>23.25</v>
      </c>
      <c r="V102" s="49" t="str">
        <f t="shared" si="1"/>
        <v/>
      </c>
    </row>
    <row r="103" spans="1:22">
      <c r="A103" s="49" t="s">
        <v>29</v>
      </c>
      <c r="B103" s="49">
        <v>24</v>
      </c>
      <c r="C103" s="55" t="s">
        <v>740</v>
      </c>
      <c r="D103" s="55">
        <v>18</v>
      </c>
      <c r="E103" s="49">
        <v>40351</v>
      </c>
      <c r="F103" s="50" t="s">
        <v>407</v>
      </c>
      <c r="G103" s="49" t="s">
        <v>408</v>
      </c>
      <c r="H103" s="49" t="s">
        <v>269</v>
      </c>
      <c r="I103" s="49" t="s">
        <v>272</v>
      </c>
      <c r="J103" s="49" t="s">
        <v>348</v>
      </c>
      <c r="K103" s="49" t="s">
        <v>38</v>
      </c>
      <c r="L103" s="49" t="s">
        <v>14</v>
      </c>
      <c r="M103" s="49" t="s">
        <v>24</v>
      </c>
      <c r="N103" s="49">
        <v>4.5</v>
      </c>
      <c r="O103" s="49">
        <v>3</v>
      </c>
      <c r="P103" s="49">
        <v>2.5</v>
      </c>
      <c r="Q103" s="49">
        <v>0.5</v>
      </c>
      <c r="R103" s="49" t="s">
        <v>215</v>
      </c>
      <c r="S103" s="49" t="s">
        <v>162</v>
      </c>
      <c r="T103" s="49" t="s">
        <v>163</v>
      </c>
      <c r="U103" s="49">
        <v>17.5</v>
      </c>
      <c r="V103" s="49" t="str">
        <f t="shared" si="1"/>
        <v/>
      </c>
    </row>
    <row r="104" spans="1:22">
      <c r="A104" s="49" t="s">
        <v>29</v>
      </c>
      <c r="B104" s="49">
        <v>28</v>
      </c>
      <c r="C104" s="55" t="s">
        <v>740</v>
      </c>
      <c r="D104" s="55">
        <v>19</v>
      </c>
      <c r="E104" s="49">
        <v>40602</v>
      </c>
      <c r="F104" s="50" t="s">
        <v>418</v>
      </c>
      <c r="G104" s="49" t="s">
        <v>419</v>
      </c>
      <c r="H104" s="49" t="s">
        <v>270</v>
      </c>
      <c r="I104" s="49" t="s">
        <v>420</v>
      </c>
      <c r="J104" s="49" t="s">
        <v>421</v>
      </c>
      <c r="K104" s="49" t="s">
        <v>48</v>
      </c>
      <c r="L104" s="49" t="s">
        <v>14</v>
      </c>
      <c r="M104" s="49" t="s">
        <v>100</v>
      </c>
      <c r="N104" s="49">
        <v>6</v>
      </c>
      <c r="O104" s="49">
        <v>4.25</v>
      </c>
      <c r="P104" s="49">
        <v>2</v>
      </c>
      <c r="Q104" s="49">
        <v>0.5</v>
      </c>
      <c r="R104" s="49" t="s">
        <v>168</v>
      </c>
      <c r="S104" s="49" t="s">
        <v>162</v>
      </c>
      <c r="T104" s="49" t="s">
        <v>194</v>
      </c>
      <c r="U104" s="49">
        <v>20.75</v>
      </c>
      <c r="V104" s="49" t="str">
        <f t="shared" si="1"/>
        <v/>
      </c>
    </row>
    <row r="105" spans="1:22">
      <c r="A105" s="49" t="s">
        <v>39</v>
      </c>
      <c r="B105" s="49">
        <v>1</v>
      </c>
      <c r="C105" s="55" t="s">
        <v>740</v>
      </c>
      <c r="D105" s="55">
        <v>20</v>
      </c>
      <c r="E105" s="49">
        <v>39427</v>
      </c>
      <c r="F105" s="50" t="s">
        <v>502</v>
      </c>
      <c r="G105" s="49" t="s">
        <v>294</v>
      </c>
      <c r="H105" s="49" t="s">
        <v>270</v>
      </c>
      <c r="I105" s="49" t="s">
        <v>295</v>
      </c>
      <c r="J105" s="49" t="s">
        <v>448</v>
      </c>
      <c r="K105" s="49" t="s">
        <v>28</v>
      </c>
      <c r="L105" s="49" t="s">
        <v>14</v>
      </c>
      <c r="M105" s="49" t="s">
        <v>44</v>
      </c>
      <c r="N105" s="49">
        <v>5.25</v>
      </c>
      <c r="O105" s="49">
        <v>3.25</v>
      </c>
      <c r="P105" s="49">
        <v>1.75</v>
      </c>
      <c r="Q105" s="49">
        <v>0.5</v>
      </c>
      <c r="R105" s="49" t="s">
        <v>181</v>
      </c>
      <c r="S105" s="49" t="s">
        <v>162</v>
      </c>
      <c r="T105" s="49" t="s">
        <v>153</v>
      </c>
      <c r="U105" s="49">
        <v>17.75</v>
      </c>
      <c r="V105" s="49" t="str">
        <f t="shared" si="1"/>
        <v/>
      </c>
    </row>
    <row r="106" spans="1:22">
      <c r="A106" s="49" t="s">
        <v>39</v>
      </c>
      <c r="B106" s="49">
        <v>2</v>
      </c>
      <c r="C106" s="55" t="s">
        <v>740</v>
      </c>
      <c r="D106" s="55">
        <v>21</v>
      </c>
      <c r="E106" s="49">
        <v>39456</v>
      </c>
      <c r="F106" s="50" t="s">
        <v>503</v>
      </c>
      <c r="G106" s="49" t="s">
        <v>226</v>
      </c>
      <c r="H106" s="49" t="s">
        <v>270</v>
      </c>
      <c r="I106" s="49" t="s">
        <v>295</v>
      </c>
      <c r="J106" s="49" t="s">
        <v>504</v>
      </c>
      <c r="K106" s="49" t="s">
        <v>69</v>
      </c>
      <c r="L106" s="49" t="s">
        <v>34</v>
      </c>
      <c r="M106" s="49" t="s">
        <v>44</v>
      </c>
      <c r="N106" s="49">
        <v>5.25</v>
      </c>
      <c r="O106" s="49">
        <v>4</v>
      </c>
      <c r="P106" s="49">
        <v>1.25</v>
      </c>
      <c r="Q106" s="49">
        <v>1.5</v>
      </c>
      <c r="R106" s="49" t="s">
        <v>135</v>
      </c>
      <c r="S106" s="49" t="s">
        <v>134</v>
      </c>
      <c r="T106" s="49" t="s">
        <v>153</v>
      </c>
      <c r="U106" s="49">
        <v>18.5</v>
      </c>
      <c r="V106" s="49" t="str">
        <f t="shared" si="1"/>
        <v/>
      </c>
    </row>
    <row r="107" spans="1:22">
      <c r="A107" s="49" t="s">
        <v>39</v>
      </c>
      <c r="B107" s="49">
        <v>3</v>
      </c>
      <c r="C107" s="55" t="s">
        <v>740</v>
      </c>
      <c r="D107" s="55">
        <v>22</v>
      </c>
      <c r="E107" s="49">
        <v>39501</v>
      </c>
      <c r="F107" s="50" t="s">
        <v>505</v>
      </c>
      <c r="G107" s="49" t="s">
        <v>506</v>
      </c>
      <c r="H107" s="49" t="s">
        <v>269</v>
      </c>
      <c r="I107" s="49" t="s">
        <v>295</v>
      </c>
      <c r="J107" s="49" t="s">
        <v>454</v>
      </c>
      <c r="K107" s="49" t="s">
        <v>36</v>
      </c>
      <c r="L107" s="49" t="s">
        <v>14</v>
      </c>
      <c r="M107" s="49" t="s">
        <v>51</v>
      </c>
      <c r="N107" s="49">
        <v>6.75</v>
      </c>
      <c r="O107" s="49">
        <v>3.75</v>
      </c>
      <c r="P107" s="49">
        <v>2</v>
      </c>
      <c r="Q107" s="49">
        <v>0.5</v>
      </c>
      <c r="R107" s="49" t="s">
        <v>179</v>
      </c>
      <c r="S107" s="49" t="s">
        <v>162</v>
      </c>
      <c r="T107" s="49" t="s">
        <v>170</v>
      </c>
      <c r="U107" s="49">
        <v>21.75</v>
      </c>
      <c r="V107" s="49" t="str">
        <f t="shared" si="1"/>
        <v/>
      </c>
    </row>
    <row r="108" spans="1:22">
      <c r="A108" s="49" t="s">
        <v>39</v>
      </c>
      <c r="B108" s="49">
        <v>5</v>
      </c>
      <c r="C108" s="55" t="s">
        <v>740</v>
      </c>
      <c r="D108" s="55">
        <v>23</v>
      </c>
      <c r="E108" s="49">
        <v>39671</v>
      </c>
      <c r="F108" s="50" t="s">
        <v>510</v>
      </c>
      <c r="G108" s="49" t="s">
        <v>363</v>
      </c>
      <c r="H108" s="49" t="s">
        <v>270</v>
      </c>
      <c r="I108" s="49" t="s">
        <v>295</v>
      </c>
      <c r="J108" s="49" t="s">
        <v>511</v>
      </c>
      <c r="K108" s="49" t="s">
        <v>13</v>
      </c>
      <c r="L108" s="49" t="s">
        <v>18</v>
      </c>
      <c r="M108" s="49" t="s">
        <v>24</v>
      </c>
      <c r="N108" s="49">
        <v>4.5</v>
      </c>
      <c r="O108" s="49">
        <v>2.5</v>
      </c>
      <c r="P108" s="49">
        <v>2</v>
      </c>
      <c r="Q108" s="49">
        <v>1.5</v>
      </c>
      <c r="R108" s="49" t="s">
        <v>166</v>
      </c>
      <c r="S108" s="49" t="s">
        <v>161</v>
      </c>
      <c r="T108" s="49" t="s">
        <v>163</v>
      </c>
      <c r="U108" s="49">
        <v>17</v>
      </c>
      <c r="V108" s="49" t="str">
        <f t="shared" si="1"/>
        <v/>
      </c>
    </row>
    <row r="109" spans="1:22">
      <c r="A109" s="49" t="s">
        <v>39</v>
      </c>
      <c r="B109" s="49">
        <v>9</v>
      </c>
      <c r="C109" s="55" t="s">
        <v>740</v>
      </c>
      <c r="D109" s="55">
        <v>24</v>
      </c>
      <c r="E109" s="49">
        <v>39962</v>
      </c>
      <c r="F109" s="50" t="s">
        <v>518</v>
      </c>
      <c r="G109" s="49" t="s">
        <v>519</v>
      </c>
      <c r="H109" s="49" t="s">
        <v>270</v>
      </c>
      <c r="I109" s="49" t="s">
        <v>295</v>
      </c>
      <c r="J109" s="49" t="s">
        <v>520</v>
      </c>
      <c r="K109" s="49" t="s">
        <v>19</v>
      </c>
      <c r="L109" s="49" t="s">
        <v>14</v>
      </c>
      <c r="M109" s="49" t="s">
        <v>24</v>
      </c>
      <c r="N109" s="49">
        <v>6</v>
      </c>
      <c r="O109" s="49">
        <v>3</v>
      </c>
      <c r="P109" s="49">
        <v>2.25</v>
      </c>
      <c r="Q109" s="49">
        <v>1.5</v>
      </c>
      <c r="R109" s="49" t="s">
        <v>164</v>
      </c>
      <c r="S109" s="49" t="s">
        <v>162</v>
      </c>
      <c r="T109" s="49" t="s">
        <v>163</v>
      </c>
      <c r="U109" s="49">
        <v>21</v>
      </c>
      <c r="V109" s="49" t="str">
        <f t="shared" si="1"/>
        <v/>
      </c>
    </row>
    <row r="110" spans="1:22">
      <c r="A110" s="49" t="s">
        <v>39</v>
      </c>
      <c r="B110" s="49">
        <v>10</v>
      </c>
      <c r="C110" s="55" t="s">
        <v>740</v>
      </c>
      <c r="D110" s="55">
        <v>25</v>
      </c>
      <c r="E110" s="49">
        <v>39975</v>
      </c>
      <c r="F110" s="50" t="s">
        <v>521</v>
      </c>
      <c r="G110" s="49" t="s">
        <v>522</v>
      </c>
      <c r="H110" s="49" t="s">
        <v>269</v>
      </c>
      <c r="I110" s="49" t="s">
        <v>417</v>
      </c>
      <c r="J110" s="49" t="s">
        <v>523</v>
      </c>
      <c r="K110" s="49" t="s">
        <v>48</v>
      </c>
      <c r="L110" s="49" t="s">
        <v>16</v>
      </c>
      <c r="M110" s="49" t="s">
        <v>19</v>
      </c>
      <c r="N110" s="49">
        <v>6.25</v>
      </c>
      <c r="O110" s="49">
        <v>5.25</v>
      </c>
      <c r="P110" s="49">
        <v>5.25</v>
      </c>
      <c r="Q110" s="49">
        <v>1</v>
      </c>
      <c r="R110" s="49" t="s">
        <v>168</v>
      </c>
      <c r="S110" s="49" t="s">
        <v>214</v>
      </c>
      <c r="T110" s="49" t="s">
        <v>164</v>
      </c>
      <c r="U110" s="49">
        <v>29.25</v>
      </c>
      <c r="V110" s="49">
        <f t="shared" si="1"/>
        <v>1</v>
      </c>
    </row>
    <row r="111" spans="1:22">
      <c r="A111" s="49" t="s">
        <v>39</v>
      </c>
      <c r="B111" s="49">
        <v>13</v>
      </c>
      <c r="C111" s="55" t="s">
        <v>740</v>
      </c>
      <c r="D111" s="55">
        <v>26</v>
      </c>
      <c r="E111" s="49">
        <v>40160</v>
      </c>
      <c r="F111" s="50" t="s">
        <v>530</v>
      </c>
      <c r="G111" s="49" t="s">
        <v>321</v>
      </c>
      <c r="H111" s="49" t="s">
        <v>270</v>
      </c>
      <c r="I111" s="49" t="s">
        <v>274</v>
      </c>
      <c r="J111" s="49" t="s">
        <v>531</v>
      </c>
      <c r="K111" s="49" t="s">
        <v>14</v>
      </c>
      <c r="L111" s="49" t="s">
        <v>23</v>
      </c>
      <c r="M111" s="49" t="s">
        <v>44</v>
      </c>
      <c r="N111" s="49">
        <v>6.75</v>
      </c>
      <c r="O111" s="49">
        <v>3.75</v>
      </c>
      <c r="P111" s="49">
        <v>2.5</v>
      </c>
      <c r="Q111" s="49">
        <v>0.5</v>
      </c>
      <c r="R111" s="49" t="s">
        <v>162</v>
      </c>
      <c r="S111" s="49" t="s">
        <v>151</v>
      </c>
      <c r="T111" s="49" t="s">
        <v>153</v>
      </c>
      <c r="U111" s="49">
        <v>22.75</v>
      </c>
      <c r="V111" s="49">
        <f t="shared" si="1"/>
        <v>2</v>
      </c>
    </row>
    <row r="112" spans="1:22">
      <c r="A112" s="49" t="s">
        <v>39</v>
      </c>
      <c r="B112" s="49">
        <v>17</v>
      </c>
      <c r="C112" s="55" t="s">
        <v>740</v>
      </c>
      <c r="D112" s="55">
        <v>27</v>
      </c>
      <c r="E112" s="49">
        <v>40277</v>
      </c>
      <c r="F112" s="50" t="s">
        <v>539</v>
      </c>
      <c r="G112" s="49" t="s">
        <v>490</v>
      </c>
      <c r="H112" s="49" t="s">
        <v>270</v>
      </c>
      <c r="I112" s="49" t="s">
        <v>295</v>
      </c>
      <c r="J112" s="49" t="s">
        <v>540</v>
      </c>
      <c r="K112" s="49" t="s">
        <v>42</v>
      </c>
      <c r="L112" s="49" t="s">
        <v>268</v>
      </c>
      <c r="M112" s="49" t="s">
        <v>23</v>
      </c>
      <c r="N112" s="49">
        <v>6</v>
      </c>
      <c r="O112" s="49">
        <v>3.25</v>
      </c>
      <c r="P112" s="49">
        <v>3</v>
      </c>
      <c r="Q112" s="49">
        <v>0.5</v>
      </c>
      <c r="R112" s="49" t="s">
        <v>152</v>
      </c>
      <c r="S112" s="49" t="s">
        <v>292</v>
      </c>
      <c r="T112" s="49" t="s">
        <v>151</v>
      </c>
      <c r="U112" s="49">
        <v>21.75</v>
      </c>
      <c r="V112" s="49">
        <f t="shared" si="1"/>
        <v>1</v>
      </c>
    </row>
    <row r="113" spans="1:22">
      <c r="A113" s="49" t="s">
        <v>39</v>
      </c>
      <c r="B113" s="49">
        <v>18</v>
      </c>
      <c r="C113" s="55" t="s">
        <v>740</v>
      </c>
      <c r="D113" s="55">
        <v>28</v>
      </c>
      <c r="E113" s="49">
        <v>40302</v>
      </c>
      <c r="F113" s="50" t="s">
        <v>541</v>
      </c>
      <c r="G113" s="49" t="s">
        <v>542</v>
      </c>
      <c r="H113" s="49" t="s">
        <v>270</v>
      </c>
      <c r="I113" s="49" t="s">
        <v>277</v>
      </c>
      <c r="J113" s="49" t="s">
        <v>543</v>
      </c>
      <c r="K113" s="49" t="s">
        <v>14</v>
      </c>
      <c r="L113" s="49" t="s">
        <v>23</v>
      </c>
      <c r="M113" s="49" t="s">
        <v>44</v>
      </c>
      <c r="N113" s="49">
        <v>6</v>
      </c>
      <c r="O113" s="49">
        <v>4.5</v>
      </c>
      <c r="P113" s="49">
        <v>2.5</v>
      </c>
      <c r="Q113" s="49">
        <v>1</v>
      </c>
      <c r="R113" s="49" t="s">
        <v>162</v>
      </c>
      <c r="S113" s="49" t="s">
        <v>151</v>
      </c>
      <c r="T113" s="49" t="s">
        <v>153</v>
      </c>
      <c r="U113" s="49">
        <v>22.5</v>
      </c>
      <c r="V113" s="49">
        <f t="shared" si="1"/>
        <v>2</v>
      </c>
    </row>
    <row r="114" spans="1:22">
      <c r="A114" s="49" t="s">
        <v>39</v>
      </c>
      <c r="B114" s="49">
        <v>22</v>
      </c>
      <c r="C114" s="55" t="s">
        <v>740</v>
      </c>
      <c r="D114" s="55">
        <v>29</v>
      </c>
      <c r="E114" s="49">
        <v>40508</v>
      </c>
      <c r="F114" s="50" t="s">
        <v>346</v>
      </c>
      <c r="G114" s="49" t="s">
        <v>330</v>
      </c>
      <c r="H114" s="49" t="s">
        <v>269</v>
      </c>
      <c r="I114" s="49" t="s">
        <v>552</v>
      </c>
      <c r="J114" s="49" t="s">
        <v>553</v>
      </c>
      <c r="K114" s="49" t="s">
        <v>32</v>
      </c>
      <c r="L114" s="49" t="s">
        <v>123</v>
      </c>
      <c r="M114" s="49" t="s">
        <v>24</v>
      </c>
      <c r="N114" s="49">
        <v>6.25</v>
      </c>
      <c r="O114" s="49">
        <v>4</v>
      </c>
      <c r="P114" s="49">
        <v>2.75</v>
      </c>
      <c r="Q114" s="49">
        <v>1.5</v>
      </c>
      <c r="R114" s="49" t="s">
        <v>217</v>
      </c>
      <c r="S114" s="49" t="s">
        <v>218</v>
      </c>
      <c r="T114" s="49" t="s">
        <v>163</v>
      </c>
      <c r="U114" s="49">
        <v>23.5</v>
      </c>
      <c r="V114" s="49">
        <f t="shared" si="1"/>
        <v>2</v>
      </c>
    </row>
    <row r="115" spans="1:22">
      <c r="A115" s="49" t="s">
        <v>39</v>
      </c>
      <c r="B115" s="49">
        <v>25</v>
      </c>
      <c r="C115" s="55" t="s">
        <v>740</v>
      </c>
      <c r="D115" s="55">
        <v>30</v>
      </c>
      <c r="E115" s="49">
        <v>40623</v>
      </c>
      <c r="F115" s="50" t="s">
        <v>557</v>
      </c>
      <c r="G115" s="49" t="s">
        <v>419</v>
      </c>
      <c r="H115" s="49" t="s">
        <v>270</v>
      </c>
      <c r="I115" s="49" t="s">
        <v>295</v>
      </c>
      <c r="J115" s="49" t="s">
        <v>558</v>
      </c>
      <c r="K115" s="49" t="s">
        <v>12</v>
      </c>
      <c r="L115" s="49" t="s">
        <v>14</v>
      </c>
      <c r="M115" s="49" t="s">
        <v>24</v>
      </c>
      <c r="N115" s="49">
        <v>6.75</v>
      </c>
      <c r="O115" s="49">
        <v>3.75</v>
      </c>
      <c r="P115" s="49">
        <v>2</v>
      </c>
      <c r="Q115" s="49">
        <v>1</v>
      </c>
      <c r="R115" s="49" t="s">
        <v>165</v>
      </c>
      <c r="S115" s="49" t="s">
        <v>162</v>
      </c>
      <c r="T115" s="49" t="s">
        <v>163</v>
      </c>
      <c r="U115" s="49">
        <v>22.25</v>
      </c>
      <c r="V115" s="49" t="str">
        <f t="shared" si="1"/>
        <v/>
      </c>
    </row>
    <row r="116" spans="1:22">
      <c r="A116" s="49" t="s">
        <v>37</v>
      </c>
      <c r="B116" s="49">
        <v>13</v>
      </c>
      <c r="C116" s="55" t="s">
        <v>742</v>
      </c>
      <c r="D116" s="55">
        <v>2</v>
      </c>
      <c r="E116" s="49">
        <v>39972</v>
      </c>
      <c r="F116" s="50" t="s">
        <v>458</v>
      </c>
      <c r="G116" s="49" t="s">
        <v>459</v>
      </c>
      <c r="H116" s="49" t="s">
        <v>270</v>
      </c>
      <c r="I116" s="49" t="s">
        <v>295</v>
      </c>
      <c r="J116" s="49" t="s">
        <v>460</v>
      </c>
      <c r="K116" s="49" t="s">
        <v>18</v>
      </c>
      <c r="L116" s="49" t="s">
        <v>23</v>
      </c>
      <c r="M116" s="49" t="s">
        <v>24</v>
      </c>
      <c r="N116" s="49">
        <v>5</v>
      </c>
      <c r="O116" s="49">
        <v>4.25</v>
      </c>
      <c r="P116" s="49">
        <v>0.75</v>
      </c>
      <c r="Q116" s="49">
        <v>0.5</v>
      </c>
      <c r="R116" s="49" t="s">
        <v>161</v>
      </c>
      <c r="S116" s="49" t="s">
        <v>151</v>
      </c>
      <c r="T116" s="49" t="s">
        <v>163</v>
      </c>
      <c r="U116" s="49">
        <v>16.25</v>
      </c>
      <c r="V116" s="49" t="str">
        <f t="shared" si="1"/>
        <v/>
      </c>
    </row>
    <row r="117" spans="1:22">
      <c r="A117" s="49" t="s">
        <v>37</v>
      </c>
      <c r="B117" s="49">
        <v>16</v>
      </c>
      <c r="C117" s="55" t="s">
        <v>742</v>
      </c>
      <c r="D117" s="55">
        <v>3</v>
      </c>
      <c r="E117" s="49">
        <v>40096</v>
      </c>
      <c r="F117" s="50" t="s">
        <v>467</v>
      </c>
      <c r="G117" s="49" t="s">
        <v>468</v>
      </c>
      <c r="H117" s="49" t="s">
        <v>270</v>
      </c>
      <c r="I117" s="49" t="s">
        <v>279</v>
      </c>
      <c r="J117" s="49" t="s">
        <v>469</v>
      </c>
      <c r="K117" s="49" t="s">
        <v>32</v>
      </c>
      <c r="L117" s="49" t="s">
        <v>123</v>
      </c>
      <c r="M117" s="49" t="s">
        <v>117</v>
      </c>
      <c r="N117" s="49">
        <v>5.25</v>
      </c>
      <c r="O117" s="49">
        <v>2.25</v>
      </c>
      <c r="P117" s="49">
        <v>1</v>
      </c>
      <c r="Q117" s="49">
        <v>0.5</v>
      </c>
      <c r="R117" s="49" t="s">
        <v>217</v>
      </c>
      <c r="S117" s="49" t="s">
        <v>218</v>
      </c>
      <c r="T117" s="49" t="s">
        <v>209</v>
      </c>
      <c r="U117" s="49">
        <v>15.25</v>
      </c>
      <c r="V117" s="49" t="str">
        <f t="shared" si="1"/>
        <v/>
      </c>
    </row>
    <row r="118" spans="1:22">
      <c r="A118" s="49" t="s">
        <v>37</v>
      </c>
      <c r="B118" s="49">
        <v>19</v>
      </c>
      <c r="C118" s="55" t="s">
        <v>742</v>
      </c>
      <c r="D118" s="55">
        <v>4</v>
      </c>
      <c r="E118" s="49">
        <v>40215</v>
      </c>
      <c r="F118" s="50" t="s">
        <v>475</v>
      </c>
      <c r="G118" s="49" t="s">
        <v>476</v>
      </c>
      <c r="H118" s="49" t="s">
        <v>269</v>
      </c>
      <c r="I118" s="49" t="s">
        <v>477</v>
      </c>
      <c r="J118" s="49" t="s">
        <v>478</v>
      </c>
      <c r="K118" s="49" t="s">
        <v>36</v>
      </c>
      <c r="L118" s="49" t="s">
        <v>14</v>
      </c>
      <c r="M118" s="49" t="s">
        <v>117</v>
      </c>
      <c r="N118" s="49">
        <v>5.75</v>
      </c>
      <c r="O118" s="49">
        <v>3</v>
      </c>
      <c r="P118" s="49">
        <v>0.75</v>
      </c>
      <c r="Q118" s="49">
        <v>0.5</v>
      </c>
      <c r="R118" s="49" t="s">
        <v>179</v>
      </c>
      <c r="S118" s="49" t="s">
        <v>162</v>
      </c>
      <c r="T118" s="49" t="s">
        <v>209</v>
      </c>
      <c r="U118" s="49">
        <v>16.5</v>
      </c>
      <c r="V118" s="49" t="str">
        <f t="shared" si="1"/>
        <v/>
      </c>
    </row>
    <row r="119" spans="1:22">
      <c r="A119" s="49" t="s">
        <v>37</v>
      </c>
      <c r="B119" s="49">
        <v>21</v>
      </c>
      <c r="C119" s="55" t="s">
        <v>742</v>
      </c>
      <c r="D119" s="55">
        <v>5</v>
      </c>
      <c r="E119" s="49">
        <v>40240</v>
      </c>
      <c r="F119" s="50" t="s">
        <v>481</v>
      </c>
      <c r="G119" s="49" t="s">
        <v>397</v>
      </c>
      <c r="H119" s="49" t="s">
        <v>270</v>
      </c>
      <c r="I119" s="49" t="s">
        <v>295</v>
      </c>
      <c r="J119" s="49" t="s">
        <v>482</v>
      </c>
      <c r="K119" s="49" t="s">
        <v>18</v>
      </c>
      <c r="L119" s="49" t="s">
        <v>24</v>
      </c>
      <c r="M119" s="49" t="s">
        <v>117</v>
      </c>
      <c r="N119" s="49">
        <v>6.5</v>
      </c>
      <c r="O119" s="49">
        <v>6</v>
      </c>
      <c r="P119" s="49">
        <v>1.75</v>
      </c>
      <c r="Q119" s="49">
        <v>1</v>
      </c>
      <c r="R119" s="49" t="s">
        <v>161</v>
      </c>
      <c r="S119" s="49" t="s">
        <v>163</v>
      </c>
      <c r="T119" s="49" t="s">
        <v>209</v>
      </c>
      <c r="U119" s="49">
        <v>23.5</v>
      </c>
      <c r="V119" s="49" t="str">
        <f t="shared" si="1"/>
        <v/>
      </c>
    </row>
    <row r="120" spans="1:22">
      <c r="A120" s="49" t="s">
        <v>37</v>
      </c>
      <c r="B120" s="49">
        <v>23</v>
      </c>
      <c r="C120" s="55" t="s">
        <v>742</v>
      </c>
      <c r="D120" s="55">
        <v>6</v>
      </c>
      <c r="E120" s="49">
        <v>40252</v>
      </c>
      <c r="F120" s="50" t="s">
        <v>486</v>
      </c>
      <c r="G120" s="49" t="s">
        <v>487</v>
      </c>
      <c r="H120" s="49" t="s">
        <v>269</v>
      </c>
      <c r="I120" s="49" t="s">
        <v>279</v>
      </c>
      <c r="J120" s="49" t="s">
        <v>488</v>
      </c>
      <c r="K120" s="49" t="s">
        <v>28</v>
      </c>
      <c r="L120" s="49" t="s">
        <v>123</v>
      </c>
      <c r="M120" s="49" t="s">
        <v>100</v>
      </c>
      <c r="N120" s="49">
        <v>4.5</v>
      </c>
      <c r="O120" s="49">
        <v>6.25</v>
      </c>
      <c r="P120" s="49">
        <v>3.75</v>
      </c>
      <c r="Q120" s="49">
        <v>1.5</v>
      </c>
      <c r="R120" s="49" t="s">
        <v>181</v>
      </c>
      <c r="S120" s="49" t="s">
        <v>218</v>
      </c>
      <c r="T120" s="49" t="s">
        <v>194</v>
      </c>
      <c r="U120" s="49">
        <v>24.25</v>
      </c>
      <c r="V120" s="49">
        <f t="shared" si="1"/>
        <v>1</v>
      </c>
    </row>
    <row r="121" spans="1:22">
      <c r="A121" s="49" t="s">
        <v>37</v>
      </c>
      <c r="B121" s="49">
        <v>27</v>
      </c>
      <c r="C121" s="55" t="s">
        <v>742</v>
      </c>
      <c r="D121" s="55">
        <v>7</v>
      </c>
      <c r="E121" s="49">
        <v>40410</v>
      </c>
      <c r="F121" s="50" t="s">
        <v>495</v>
      </c>
      <c r="G121" s="49" t="s">
        <v>496</v>
      </c>
      <c r="H121" s="49" t="s">
        <v>270</v>
      </c>
      <c r="I121" s="49" t="s">
        <v>295</v>
      </c>
      <c r="J121" s="49" t="s">
        <v>497</v>
      </c>
      <c r="K121" s="49" t="s">
        <v>28</v>
      </c>
      <c r="L121" s="49" t="s">
        <v>18</v>
      </c>
      <c r="M121" s="49" t="s">
        <v>268</v>
      </c>
      <c r="N121" s="49">
        <v>6</v>
      </c>
      <c r="O121" s="49">
        <v>3.5</v>
      </c>
      <c r="P121" s="49">
        <v>3.25</v>
      </c>
      <c r="Q121" s="49">
        <v>0.5</v>
      </c>
      <c r="R121" s="49" t="s">
        <v>181</v>
      </c>
      <c r="S121" s="49" t="s">
        <v>161</v>
      </c>
      <c r="T121" s="49" t="s">
        <v>292</v>
      </c>
      <c r="U121" s="49">
        <v>22.5</v>
      </c>
      <c r="V121" s="49" t="str">
        <f t="shared" si="1"/>
        <v/>
      </c>
    </row>
    <row r="122" spans="1:22">
      <c r="A122" s="49" t="s">
        <v>37</v>
      </c>
      <c r="B122" s="49">
        <v>28</v>
      </c>
      <c r="C122" s="55" t="s">
        <v>742</v>
      </c>
      <c r="D122" s="55">
        <v>8</v>
      </c>
      <c r="E122" s="49">
        <v>40619</v>
      </c>
      <c r="F122" s="50" t="s">
        <v>498</v>
      </c>
      <c r="G122" s="49" t="s">
        <v>419</v>
      </c>
      <c r="H122" s="49" t="s">
        <v>270</v>
      </c>
      <c r="I122" s="49" t="s">
        <v>295</v>
      </c>
      <c r="J122" s="49" t="s">
        <v>478</v>
      </c>
      <c r="K122" s="49" t="s">
        <v>21</v>
      </c>
      <c r="L122" s="49" t="s">
        <v>18</v>
      </c>
      <c r="M122" s="49" t="s">
        <v>24</v>
      </c>
      <c r="N122" s="49">
        <v>6.25</v>
      </c>
      <c r="O122" s="49">
        <v>4.75</v>
      </c>
      <c r="P122" s="49">
        <v>3.75</v>
      </c>
      <c r="Q122" s="49">
        <v>0.5</v>
      </c>
      <c r="R122" s="49" t="s">
        <v>186</v>
      </c>
      <c r="S122" s="49" t="s">
        <v>161</v>
      </c>
      <c r="T122" s="49" t="s">
        <v>163</v>
      </c>
      <c r="U122" s="49">
        <v>25.25</v>
      </c>
      <c r="V122" s="49">
        <f t="shared" si="1"/>
        <v>2</v>
      </c>
    </row>
    <row r="123" spans="1:22">
      <c r="A123" s="49" t="s">
        <v>37</v>
      </c>
      <c r="B123" s="49">
        <v>29</v>
      </c>
      <c r="C123" s="55" t="s">
        <v>742</v>
      </c>
      <c r="D123" s="55">
        <v>9</v>
      </c>
      <c r="E123" s="49">
        <v>40632</v>
      </c>
      <c r="F123" s="50" t="s">
        <v>499</v>
      </c>
      <c r="G123" s="49" t="s">
        <v>500</v>
      </c>
      <c r="H123" s="49" t="s">
        <v>270</v>
      </c>
      <c r="I123" s="49" t="s">
        <v>295</v>
      </c>
      <c r="J123" s="49" t="s">
        <v>501</v>
      </c>
      <c r="K123" s="49" t="s">
        <v>28</v>
      </c>
      <c r="L123" s="49" t="s">
        <v>23</v>
      </c>
      <c r="M123" s="49" t="s">
        <v>268</v>
      </c>
      <c r="N123" s="49">
        <v>5.25</v>
      </c>
      <c r="O123" s="49">
        <v>3.5</v>
      </c>
      <c r="P123" s="49">
        <v>3</v>
      </c>
      <c r="Q123" s="49">
        <v>2</v>
      </c>
      <c r="R123" s="49" t="s">
        <v>181</v>
      </c>
      <c r="S123" s="49" t="s">
        <v>151</v>
      </c>
      <c r="T123" s="49" t="s">
        <v>292</v>
      </c>
      <c r="U123" s="49">
        <v>22</v>
      </c>
      <c r="V123" s="49">
        <f t="shared" si="1"/>
        <v>2</v>
      </c>
    </row>
    <row r="124" spans="1:22">
      <c r="A124" s="49" t="s">
        <v>41</v>
      </c>
      <c r="B124" s="49">
        <v>1</v>
      </c>
      <c r="C124" s="55" t="s">
        <v>742</v>
      </c>
      <c r="D124" s="55">
        <v>10</v>
      </c>
      <c r="E124" s="49">
        <v>39512</v>
      </c>
      <c r="F124" s="50" t="s">
        <v>505</v>
      </c>
      <c r="G124" s="49" t="s">
        <v>561</v>
      </c>
      <c r="H124" s="49" t="s">
        <v>269</v>
      </c>
      <c r="I124" s="49" t="s">
        <v>295</v>
      </c>
      <c r="J124" s="49" t="s">
        <v>562</v>
      </c>
      <c r="K124" s="49" t="s">
        <v>118</v>
      </c>
      <c r="L124" s="49" t="s">
        <v>36</v>
      </c>
      <c r="M124" s="49" t="s">
        <v>14</v>
      </c>
      <c r="N124" s="49">
        <v>6.25</v>
      </c>
      <c r="O124" s="49">
        <v>4</v>
      </c>
      <c r="P124" s="49">
        <v>2</v>
      </c>
      <c r="Q124" s="49">
        <v>0.5</v>
      </c>
      <c r="R124" s="49" t="s">
        <v>210</v>
      </c>
      <c r="S124" s="49" t="s">
        <v>179</v>
      </c>
      <c r="T124" s="49" t="s">
        <v>162</v>
      </c>
      <c r="U124" s="49">
        <v>21</v>
      </c>
      <c r="V124" s="49" t="str">
        <f t="shared" si="1"/>
        <v/>
      </c>
    </row>
    <row r="125" spans="1:22">
      <c r="A125" s="49" t="s">
        <v>41</v>
      </c>
      <c r="B125" s="49">
        <v>3</v>
      </c>
      <c r="C125" s="55" t="s">
        <v>742</v>
      </c>
      <c r="D125" s="55">
        <v>11</v>
      </c>
      <c r="E125" s="49">
        <v>39586</v>
      </c>
      <c r="F125" s="50" t="s">
        <v>566</v>
      </c>
      <c r="G125" s="49" t="s">
        <v>350</v>
      </c>
      <c r="H125" s="49" t="s">
        <v>269</v>
      </c>
      <c r="I125" s="49" t="s">
        <v>295</v>
      </c>
      <c r="J125" s="49" t="s">
        <v>567</v>
      </c>
      <c r="K125" s="49" t="s">
        <v>38</v>
      </c>
      <c r="L125" s="49" t="s">
        <v>101</v>
      </c>
      <c r="M125" s="49" t="s">
        <v>100</v>
      </c>
      <c r="N125" s="49">
        <v>3.5</v>
      </c>
      <c r="O125" s="49">
        <v>2.5</v>
      </c>
      <c r="P125" s="49">
        <v>1.75</v>
      </c>
      <c r="Q125" s="49">
        <v>0</v>
      </c>
      <c r="R125" s="49" t="s">
        <v>215</v>
      </c>
      <c r="S125" s="49" t="s">
        <v>195</v>
      </c>
      <c r="T125" s="49" t="s">
        <v>194</v>
      </c>
      <c r="U125" s="49">
        <v>13</v>
      </c>
      <c r="V125" s="49" t="str">
        <f t="shared" si="1"/>
        <v/>
      </c>
    </row>
    <row r="126" spans="1:22">
      <c r="A126" s="49" t="s">
        <v>41</v>
      </c>
      <c r="B126" s="49">
        <v>4</v>
      </c>
      <c r="C126" s="55" t="s">
        <v>742</v>
      </c>
      <c r="D126" s="55">
        <v>12</v>
      </c>
      <c r="E126" s="49">
        <v>39657</v>
      </c>
      <c r="F126" s="50" t="s">
        <v>568</v>
      </c>
      <c r="G126" s="49" t="s">
        <v>360</v>
      </c>
      <c r="H126" s="49" t="s">
        <v>270</v>
      </c>
      <c r="I126" s="49" t="s">
        <v>569</v>
      </c>
      <c r="J126" s="49" t="s">
        <v>570</v>
      </c>
      <c r="K126" s="49" t="s">
        <v>12</v>
      </c>
      <c r="L126" s="49" t="s">
        <v>28</v>
      </c>
      <c r="M126" s="49" t="s">
        <v>24</v>
      </c>
      <c r="N126" s="49">
        <v>6</v>
      </c>
      <c r="O126" s="49">
        <v>2.75</v>
      </c>
      <c r="P126" s="49">
        <v>3.5</v>
      </c>
      <c r="Q126" s="49">
        <v>1</v>
      </c>
      <c r="R126" s="49" t="s">
        <v>165</v>
      </c>
      <c r="S126" s="49" t="s">
        <v>181</v>
      </c>
      <c r="T126" s="49" t="s">
        <v>163</v>
      </c>
      <c r="U126" s="49">
        <v>22.75</v>
      </c>
      <c r="V126" s="49" t="str">
        <f t="shared" si="1"/>
        <v/>
      </c>
    </row>
    <row r="127" spans="1:22">
      <c r="A127" s="49" t="s">
        <v>41</v>
      </c>
      <c r="B127" s="49">
        <v>8</v>
      </c>
      <c r="C127" s="55" t="s">
        <v>742</v>
      </c>
      <c r="D127" s="55">
        <v>13</v>
      </c>
      <c r="E127" s="49">
        <v>39862</v>
      </c>
      <c r="F127" s="50" t="s">
        <v>578</v>
      </c>
      <c r="G127" s="49" t="s">
        <v>579</v>
      </c>
      <c r="H127" s="49" t="s">
        <v>270</v>
      </c>
      <c r="I127" s="49" t="s">
        <v>275</v>
      </c>
      <c r="J127" s="49" t="s">
        <v>317</v>
      </c>
      <c r="K127" s="49" t="s">
        <v>309</v>
      </c>
      <c r="L127" s="49" t="s">
        <v>14</v>
      </c>
      <c r="M127" s="49" t="s">
        <v>24</v>
      </c>
      <c r="N127" s="49">
        <v>4.5</v>
      </c>
      <c r="O127" s="49">
        <v>2</v>
      </c>
      <c r="P127" s="49">
        <v>4</v>
      </c>
      <c r="Q127" s="49">
        <v>1.5</v>
      </c>
      <c r="R127" s="49" t="s">
        <v>738</v>
      </c>
      <c r="S127" s="49" t="s">
        <v>162</v>
      </c>
      <c r="T127" s="49" t="s">
        <v>163</v>
      </c>
      <c r="U127" s="49">
        <v>20.5</v>
      </c>
      <c r="V127" s="49" t="str">
        <f t="shared" si="1"/>
        <v/>
      </c>
    </row>
    <row r="128" spans="1:22">
      <c r="A128" s="49" t="s">
        <v>41</v>
      </c>
      <c r="B128" s="49">
        <v>9</v>
      </c>
      <c r="C128" s="55" t="s">
        <v>742</v>
      </c>
      <c r="D128" s="55">
        <v>14</v>
      </c>
      <c r="E128" s="49">
        <v>39987</v>
      </c>
      <c r="F128" s="50" t="s">
        <v>580</v>
      </c>
      <c r="G128" s="49" t="s">
        <v>581</v>
      </c>
      <c r="H128" s="49" t="s">
        <v>270</v>
      </c>
      <c r="I128" s="49" t="s">
        <v>552</v>
      </c>
      <c r="J128" s="49" t="s">
        <v>582</v>
      </c>
      <c r="K128" s="49" t="s">
        <v>14</v>
      </c>
      <c r="L128" s="49" t="s">
        <v>24</v>
      </c>
      <c r="M128" s="49" t="s">
        <v>583</v>
      </c>
      <c r="N128" s="49">
        <v>4.5</v>
      </c>
      <c r="O128" s="49">
        <v>2</v>
      </c>
      <c r="P128" s="49">
        <v>2.75</v>
      </c>
      <c r="Q128" s="49">
        <v>0.5</v>
      </c>
      <c r="R128" s="49" t="s">
        <v>162</v>
      </c>
      <c r="S128" s="49" t="s">
        <v>163</v>
      </c>
      <c r="T128" s="49"/>
      <c r="U128" s="49">
        <v>17</v>
      </c>
      <c r="V128" s="49"/>
    </row>
    <row r="129" spans="1:22">
      <c r="A129" s="49" t="s">
        <v>41</v>
      </c>
      <c r="B129" s="49">
        <v>13</v>
      </c>
      <c r="C129" s="55" t="s">
        <v>742</v>
      </c>
      <c r="D129" s="55">
        <v>15</v>
      </c>
      <c r="E129" s="49">
        <v>40204</v>
      </c>
      <c r="F129" s="50" t="s">
        <v>590</v>
      </c>
      <c r="G129" s="49" t="s">
        <v>591</v>
      </c>
      <c r="H129" s="49" t="s">
        <v>269</v>
      </c>
      <c r="I129" s="49" t="s">
        <v>273</v>
      </c>
      <c r="J129" s="49" t="s">
        <v>592</v>
      </c>
      <c r="K129" s="49" t="s">
        <v>24</v>
      </c>
      <c r="L129" s="49" t="s">
        <v>78</v>
      </c>
      <c r="M129" s="49" t="s">
        <v>23</v>
      </c>
      <c r="N129" s="49">
        <v>2.75</v>
      </c>
      <c r="O129" s="49">
        <v>1.5</v>
      </c>
      <c r="P129" s="49">
        <v>1.75</v>
      </c>
      <c r="Q129" s="49">
        <v>0</v>
      </c>
      <c r="R129" s="49" t="s">
        <v>163</v>
      </c>
      <c r="S129" s="49" t="s">
        <v>154</v>
      </c>
      <c r="T129" s="49" t="s">
        <v>151</v>
      </c>
      <c r="U129" s="49">
        <v>10.5</v>
      </c>
      <c r="V129" s="49" t="str">
        <f t="shared" si="1"/>
        <v/>
      </c>
    </row>
    <row r="130" spans="1:22">
      <c r="A130" s="49" t="s">
        <v>41</v>
      </c>
      <c r="B130" s="49">
        <v>14</v>
      </c>
      <c r="C130" s="55" t="s">
        <v>742</v>
      </c>
      <c r="D130" s="55">
        <v>16</v>
      </c>
      <c r="E130" s="49">
        <v>40243</v>
      </c>
      <c r="F130" s="50" t="s">
        <v>593</v>
      </c>
      <c r="G130" s="49" t="s">
        <v>484</v>
      </c>
      <c r="H130" s="49" t="s">
        <v>269</v>
      </c>
      <c r="I130" s="49" t="s">
        <v>295</v>
      </c>
      <c r="J130" s="49" t="s">
        <v>480</v>
      </c>
      <c r="K130" s="49" t="s">
        <v>12</v>
      </c>
      <c r="L130" s="49" t="s">
        <v>14</v>
      </c>
      <c r="M130" s="49" t="s">
        <v>24</v>
      </c>
      <c r="N130" s="49">
        <v>4.75</v>
      </c>
      <c r="O130" s="49">
        <v>4.25</v>
      </c>
      <c r="P130" s="49">
        <v>4.75</v>
      </c>
      <c r="Q130" s="49">
        <v>2.5</v>
      </c>
      <c r="R130" s="49" t="s">
        <v>165</v>
      </c>
      <c r="S130" s="49" t="s">
        <v>162</v>
      </c>
      <c r="T130" s="49" t="s">
        <v>163</v>
      </c>
      <c r="U130" s="49">
        <v>25.75</v>
      </c>
      <c r="V130" s="49">
        <f t="shared" ref="V130:V187" si="2">IF(U130&gt;=VLOOKUP(K130,diemchuan,2,0),1,IF(U130&gt;=VLOOKUP(L130,diemchuan,3,0),2,IF(U130&gt;=VLOOKUP(M130,diemchuan,4,0),3,"")))</f>
        <v>2</v>
      </c>
    </row>
    <row r="131" spans="1:22">
      <c r="A131" s="49" t="s">
        <v>41</v>
      </c>
      <c r="B131" s="49">
        <v>16</v>
      </c>
      <c r="C131" s="55" t="s">
        <v>742</v>
      </c>
      <c r="D131" s="55">
        <v>17</v>
      </c>
      <c r="E131" s="49">
        <v>40278</v>
      </c>
      <c r="F131" s="50" t="s">
        <v>597</v>
      </c>
      <c r="G131" s="49" t="s">
        <v>490</v>
      </c>
      <c r="H131" s="49" t="s">
        <v>270</v>
      </c>
      <c r="I131" s="49" t="s">
        <v>295</v>
      </c>
      <c r="J131" s="49" t="s">
        <v>533</v>
      </c>
      <c r="K131" s="49" t="s">
        <v>309</v>
      </c>
      <c r="L131" s="49" t="s">
        <v>38</v>
      </c>
      <c r="M131" s="49" t="s">
        <v>24</v>
      </c>
      <c r="N131" s="49">
        <v>6.5</v>
      </c>
      <c r="O131" s="49">
        <v>2.5</v>
      </c>
      <c r="P131" s="49">
        <v>2.25</v>
      </c>
      <c r="Q131" s="49">
        <v>1.5</v>
      </c>
      <c r="R131" s="49" t="s">
        <v>738</v>
      </c>
      <c r="S131" s="49" t="s">
        <v>215</v>
      </c>
      <c r="T131" s="49" t="s">
        <v>163</v>
      </c>
      <c r="U131" s="49">
        <v>21.5</v>
      </c>
      <c r="V131" s="49" t="str">
        <f t="shared" si="2"/>
        <v/>
      </c>
    </row>
    <row r="132" spans="1:22">
      <c r="A132" s="49" t="s">
        <v>41</v>
      </c>
      <c r="B132" s="49">
        <v>19</v>
      </c>
      <c r="C132" s="55" t="s">
        <v>742</v>
      </c>
      <c r="D132" s="55">
        <v>19</v>
      </c>
      <c r="E132" s="49">
        <v>40414</v>
      </c>
      <c r="F132" s="50" t="s">
        <v>602</v>
      </c>
      <c r="G132" s="49" t="s">
        <v>603</v>
      </c>
      <c r="H132" s="49" t="s">
        <v>269</v>
      </c>
      <c r="I132" s="49" t="s">
        <v>276</v>
      </c>
      <c r="J132" s="49" t="s">
        <v>604</v>
      </c>
      <c r="K132" s="49" t="s">
        <v>32</v>
      </c>
      <c r="L132" s="49" t="s">
        <v>38</v>
      </c>
      <c r="M132" s="49" t="s">
        <v>117</v>
      </c>
      <c r="N132" s="49">
        <v>5.25</v>
      </c>
      <c r="O132" s="49">
        <v>3.5</v>
      </c>
      <c r="P132" s="49">
        <v>3.75</v>
      </c>
      <c r="Q132" s="49">
        <v>1</v>
      </c>
      <c r="R132" s="49" t="s">
        <v>217</v>
      </c>
      <c r="S132" s="49" t="s">
        <v>215</v>
      </c>
      <c r="T132" s="49" t="s">
        <v>209</v>
      </c>
      <c r="U132" s="49">
        <v>22.5</v>
      </c>
      <c r="V132" s="49" t="str">
        <f t="shared" si="2"/>
        <v/>
      </c>
    </row>
    <row r="133" spans="1:22">
      <c r="A133" s="49" t="s">
        <v>41</v>
      </c>
      <c r="B133" s="49">
        <v>22</v>
      </c>
      <c r="C133" s="55" t="s">
        <v>742</v>
      </c>
      <c r="D133" s="55">
        <v>20</v>
      </c>
      <c r="E133" s="49">
        <v>40503</v>
      </c>
      <c r="F133" s="50" t="s">
        <v>610</v>
      </c>
      <c r="G133" s="49" t="s">
        <v>330</v>
      </c>
      <c r="H133" s="49" t="s">
        <v>269</v>
      </c>
      <c r="I133" s="49" t="s">
        <v>295</v>
      </c>
      <c r="J133" s="49" t="s">
        <v>611</v>
      </c>
      <c r="K133" s="49" t="s">
        <v>123</v>
      </c>
      <c r="L133" s="49" t="s">
        <v>100</v>
      </c>
      <c r="M133" s="49" t="s">
        <v>24</v>
      </c>
      <c r="N133" s="49">
        <v>5.25</v>
      </c>
      <c r="O133" s="49">
        <v>3.25</v>
      </c>
      <c r="P133" s="49">
        <v>3.75</v>
      </c>
      <c r="Q133" s="49">
        <v>3</v>
      </c>
      <c r="R133" s="49" t="s">
        <v>218</v>
      </c>
      <c r="S133" s="49" t="s">
        <v>194</v>
      </c>
      <c r="T133" s="49" t="s">
        <v>163</v>
      </c>
      <c r="U133" s="49">
        <v>24.25</v>
      </c>
      <c r="V133" s="49">
        <f t="shared" si="2"/>
        <v>1</v>
      </c>
    </row>
    <row r="134" spans="1:22">
      <c r="A134" s="49" t="s">
        <v>41</v>
      </c>
      <c r="B134" s="49">
        <v>24</v>
      </c>
      <c r="C134" s="55" t="s">
        <v>742</v>
      </c>
      <c r="D134" s="55">
        <v>21</v>
      </c>
      <c r="E134" s="49">
        <v>40568</v>
      </c>
      <c r="F134" s="50" t="s">
        <v>613</v>
      </c>
      <c r="G134" s="49" t="s">
        <v>614</v>
      </c>
      <c r="H134" s="49" t="s">
        <v>270</v>
      </c>
      <c r="I134" s="49" t="s">
        <v>295</v>
      </c>
      <c r="J134" s="49" t="s">
        <v>596</v>
      </c>
      <c r="K134" s="49" t="s">
        <v>21</v>
      </c>
      <c r="L134" s="49" t="s">
        <v>28</v>
      </c>
      <c r="M134" s="49" t="s">
        <v>24</v>
      </c>
      <c r="N134" s="49">
        <v>6.5</v>
      </c>
      <c r="O134" s="49">
        <v>2.25</v>
      </c>
      <c r="P134" s="49">
        <v>3.75</v>
      </c>
      <c r="Q134" s="49">
        <v>0.5</v>
      </c>
      <c r="R134" s="49" t="s">
        <v>186</v>
      </c>
      <c r="S134" s="49" t="s">
        <v>181</v>
      </c>
      <c r="T134" s="49" t="s">
        <v>163</v>
      </c>
      <c r="U134" s="49">
        <v>23.25</v>
      </c>
      <c r="V134" s="49" t="str">
        <f t="shared" si="2"/>
        <v/>
      </c>
    </row>
    <row r="135" spans="1:22">
      <c r="A135" s="49" t="s">
        <v>47</v>
      </c>
      <c r="B135" s="49">
        <v>5</v>
      </c>
      <c r="C135" s="55" t="s">
        <v>742</v>
      </c>
      <c r="D135" s="55">
        <v>22</v>
      </c>
      <c r="E135" s="49">
        <v>39770</v>
      </c>
      <c r="F135" s="50" t="s">
        <v>624</v>
      </c>
      <c r="G135" s="49" t="s">
        <v>625</v>
      </c>
      <c r="H135" s="49" t="s">
        <v>270</v>
      </c>
      <c r="I135" s="49" t="s">
        <v>295</v>
      </c>
      <c r="J135" s="49" t="s">
        <v>626</v>
      </c>
      <c r="K135" s="49" t="s">
        <v>32</v>
      </c>
      <c r="L135" s="49" t="s">
        <v>14</v>
      </c>
      <c r="M135" s="49" t="s">
        <v>24</v>
      </c>
      <c r="N135" s="49">
        <v>3.75</v>
      </c>
      <c r="O135" s="49">
        <v>2.75</v>
      </c>
      <c r="P135" s="49">
        <v>1.75</v>
      </c>
      <c r="Q135" s="49">
        <v>1.5</v>
      </c>
      <c r="R135" s="49" t="s">
        <v>217</v>
      </c>
      <c r="S135" s="49" t="s">
        <v>162</v>
      </c>
      <c r="T135" s="49" t="s">
        <v>163</v>
      </c>
      <c r="U135" s="49">
        <v>15.25</v>
      </c>
      <c r="V135" s="49" t="str">
        <f t="shared" si="2"/>
        <v/>
      </c>
    </row>
    <row r="136" spans="1:22">
      <c r="A136" s="49" t="s">
        <v>47</v>
      </c>
      <c r="B136" s="49">
        <v>7</v>
      </c>
      <c r="C136" s="55" t="s">
        <v>742</v>
      </c>
      <c r="D136" s="55">
        <v>23</v>
      </c>
      <c r="E136" s="49">
        <v>39802</v>
      </c>
      <c r="F136" s="50" t="s">
        <v>630</v>
      </c>
      <c r="G136" s="49" t="s">
        <v>373</v>
      </c>
      <c r="H136" s="49" t="s">
        <v>269</v>
      </c>
      <c r="I136" s="49" t="s">
        <v>295</v>
      </c>
      <c r="J136" s="49" t="s">
        <v>631</v>
      </c>
      <c r="K136" s="49" t="s">
        <v>12</v>
      </c>
      <c r="L136" s="49" t="s">
        <v>19</v>
      </c>
      <c r="M136" s="49" t="s">
        <v>24</v>
      </c>
      <c r="N136" s="49">
        <v>5.5</v>
      </c>
      <c r="O136" s="49">
        <v>6</v>
      </c>
      <c r="P136" s="49">
        <v>3.75</v>
      </c>
      <c r="Q136" s="49">
        <v>2.5</v>
      </c>
      <c r="R136" s="49" t="s">
        <v>165</v>
      </c>
      <c r="S136" s="49" t="s">
        <v>164</v>
      </c>
      <c r="T136" s="49" t="s">
        <v>163</v>
      </c>
      <c r="U136" s="49">
        <v>27</v>
      </c>
      <c r="V136" s="49">
        <f t="shared" si="2"/>
        <v>1</v>
      </c>
    </row>
    <row r="137" spans="1:22">
      <c r="A137" s="49" t="s">
        <v>47</v>
      </c>
      <c r="B137" s="49">
        <v>8</v>
      </c>
      <c r="C137" s="55" t="s">
        <v>742</v>
      </c>
      <c r="D137" s="55">
        <v>24</v>
      </c>
      <c r="E137" s="49">
        <v>39860</v>
      </c>
      <c r="F137" s="50" t="s">
        <v>632</v>
      </c>
      <c r="G137" s="49" t="s">
        <v>575</v>
      </c>
      <c r="H137" s="49" t="s">
        <v>269</v>
      </c>
      <c r="I137" s="49" t="s">
        <v>295</v>
      </c>
      <c r="J137" s="49" t="s">
        <v>574</v>
      </c>
      <c r="K137" s="49" t="s">
        <v>13</v>
      </c>
      <c r="L137" s="49" t="s">
        <v>14</v>
      </c>
      <c r="M137" s="49" t="s">
        <v>24</v>
      </c>
      <c r="N137" s="49">
        <v>4.25</v>
      </c>
      <c r="O137" s="49">
        <v>3.75</v>
      </c>
      <c r="P137" s="49">
        <v>1.75</v>
      </c>
      <c r="Q137" s="49">
        <v>0.5</v>
      </c>
      <c r="R137" s="49" t="s">
        <v>166</v>
      </c>
      <c r="S137" s="49" t="s">
        <v>162</v>
      </c>
      <c r="T137" s="49" t="s">
        <v>163</v>
      </c>
      <c r="U137" s="49">
        <v>16.25</v>
      </c>
      <c r="V137" s="49" t="str">
        <f t="shared" si="2"/>
        <v/>
      </c>
    </row>
    <row r="138" spans="1:22">
      <c r="A138" s="49" t="s">
        <v>47</v>
      </c>
      <c r="B138" s="49">
        <v>11</v>
      </c>
      <c r="C138" s="55" t="s">
        <v>742</v>
      </c>
      <c r="D138" s="55">
        <v>25</v>
      </c>
      <c r="E138" s="49">
        <v>39939</v>
      </c>
      <c r="F138" s="50" t="s">
        <v>637</v>
      </c>
      <c r="G138" s="49" t="s">
        <v>456</v>
      </c>
      <c r="H138" s="49" t="s">
        <v>270</v>
      </c>
      <c r="I138" s="49" t="s">
        <v>295</v>
      </c>
      <c r="J138" s="49" t="s">
        <v>604</v>
      </c>
      <c r="K138" s="49" t="s">
        <v>21</v>
      </c>
      <c r="L138" s="49" t="s">
        <v>14</v>
      </c>
      <c r="M138" s="49" t="s">
        <v>24</v>
      </c>
      <c r="N138" s="49">
        <v>5.5</v>
      </c>
      <c r="O138" s="49">
        <v>4.25</v>
      </c>
      <c r="P138" s="49">
        <v>3</v>
      </c>
      <c r="Q138" s="49">
        <v>0</v>
      </c>
      <c r="R138" s="49" t="s">
        <v>186</v>
      </c>
      <c r="S138" s="49" t="s">
        <v>162</v>
      </c>
      <c r="T138" s="49" t="s">
        <v>163</v>
      </c>
      <c r="U138" s="49">
        <v>21.25</v>
      </c>
      <c r="V138" s="49" t="str">
        <f t="shared" si="2"/>
        <v/>
      </c>
    </row>
    <row r="139" spans="1:22">
      <c r="A139" s="49" t="s">
        <v>47</v>
      </c>
      <c r="B139" s="49">
        <v>14</v>
      </c>
      <c r="C139" s="55" t="s">
        <v>742</v>
      </c>
      <c r="D139" s="55">
        <v>26</v>
      </c>
      <c r="E139" s="49">
        <v>40124</v>
      </c>
      <c r="F139" s="50" t="s">
        <v>641</v>
      </c>
      <c r="G139" s="49" t="s">
        <v>642</v>
      </c>
      <c r="H139" s="49" t="s">
        <v>269</v>
      </c>
      <c r="I139" s="49" t="s">
        <v>271</v>
      </c>
      <c r="J139" s="49" t="s">
        <v>643</v>
      </c>
      <c r="K139" s="49" t="s">
        <v>12</v>
      </c>
      <c r="L139" s="49" t="s">
        <v>19</v>
      </c>
      <c r="M139" s="49" t="s">
        <v>18</v>
      </c>
      <c r="N139" s="49">
        <v>4.25</v>
      </c>
      <c r="O139" s="49">
        <v>6.25</v>
      </c>
      <c r="P139" s="49">
        <v>4.25</v>
      </c>
      <c r="Q139" s="49">
        <v>1.5</v>
      </c>
      <c r="R139" s="49" t="s">
        <v>165</v>
      </c>
      <c r="S139" s="49" t="s">
        <v>164</v>
      </c>
      <c r="T139" s="49" t="s">
        <v>161</v>
      </c>
      <c r="U139" s="49">
        <v>24.75</v>
      </c>
      <c r="V139" s="49" t="str">
        <f t="shared" si="2"/>
        <v/>
      </c>
    </row>
    <row r="140" spans="1:22">
      <c r="A140" s="49" t="s">
        <v>47</v>
      </c>
      <c r="B140" s="49">
        <v>17</v>
      </c>
      <c r="C140" s="55" t="s">
        <v>742</v>
      </c>
      <c r="D140" s="55">
        <v>27</v>
      </c>
      <c r="E140" s="49">
        <v>40166</v>
      </c>
      <c r="F140" s="50" t="s">
        <v>651</v>
      </c>
      <c r="G140" s="49" t="s">
        <v>652</v>
      </c>
      <c r="H140" s="49" t="s">
        <v>269</v>
      </c>
      <c r="I140" s="49" t="s">
        <v>653</v>
      </c>
      <c r="J140" s="49" t="s">
        <v>654</v>
      </c>
      <c r="K140" s="49" t="s">
        <v>36</v>
      </c>
      <c r="L140" s="49" t="s">
        <v>100</v>
      </c>
      <c r="M140" s="49" t="s">
        <v>24</v>
      </c>
      <c r="N140" s="49">
        <v>4.25</v>
      </c>
      <c r="O140" s="49">
        <v>3.25</v>
      </c>
      <c r="P140" s="49">
        <v>3.75</v>
      </c>
      <c r="Q140" s="49">
        <v>0.5</v>
      </c>
      <c r="R140" s="49" t="s">
        <v>179</v>
      </c>
      <c r="S140" s="49" t="s">
        <v>194</v>
      </c>
      <c r="T140" s="49" t="s">
        <v>163</v>
      </c>
      <c r="U140" s="49">
        <v>19.75</v>
      </c>
      <c r="V140" s="49" t="str">
        <f t="shared" si="2"/>
        <v/>
      </c>
    </row>
    <row r="141" spans="1:22">
      <c r="A141" s="49" t="s">
        <v>47</v>
      </c>
      <c r="B141" s="49">
        <v>19</v>
      </c>
      <c r="C141" s="55" t="s">
        <v>742</v>
      </c>
      <c r="D141" s="55">
        <v>28</v>
      </c>
      <c r="E141" s="49">
        <v>40205</v>
      </c>
      <c r="F141" s="50" t="s">
        <v>655</v>
      </c>
      <c r="G141" s="49" t="s">
        <v>591</v>
      </c>
      <c r="H141" s="49" t="s">
        <v>269</v>
      </c>
      <c r="I141" s="49" t="s">
        <v>295</v>
      </c>
      <c r="J141" s="49" t="s">
        <v>656</v>
      </c>
      <c r="K141" s="49" t="s">
        <v>14</v>
      </c>
      <c r="L141" s="49" t="s">
        <v>100</v>
      </c>
      <c r="M141" s="49" t="s">
        <v>24</v>
      </c>
      <c r="N141" s="49">
        <v>5.75</v>
      </c>
      <c r="O141" s="49">
        <v>4.5</v>
      </c>
      <c r="P141" s="49">
        <v>2.25</v>
      </c>
      <c r="Q141" s="49">
        <v>0.5</v>
      </c>
      <c r="R141" s="49" t="s">
        <v>162</v>
      </c>
      <c r="S141" s="49" t="s">
        <v>194</v>
      </c>
      <c r="T141" s="49" t="s">
        <v>163</v>
      </c>
      <c r="U141" s="49">
        <v>21</v>
      </c>
      <c r="V141" s="49">
        <f t="shared" si="2"/>
        <v>2</v>
      </c>
    </row>
    <row r="142" spans="1:22">
      <c r="A142" s="49" t="s">
        <v>47</v>
      </c>
      <c r="B142" s="49">
        <v>21</v>
      </c>
      <c r="C142" s="55" t="s">
        <v>742</v>
      </c>
      <c r="D142" s="55">
        <v>29</v>
      </c>
      <c r="E142" s="49">
        <v>40307</v>
      </c>
      <c r="F142" s="50" t="s">
        <v>412</v>
      </c>
      <c r="G142" s="49" t="s">
        <v>542</v>
      </c>
      <c r="H142" s="49" t="s">
        <v>270</v>
      </c>
      <c r="I142" s="49" t="s">
        <v>275</v>
      </c>
      <c r="J142" s="49" t="s">
        <v>660</v>
      </c>
      <c r="K142" s="49" t="s">
        <v>12</v>
      </c>
      <c r="L142" s="49" t="s">
        <v>14</v>
      </c>
      <c r="M142" s="49" t="s">
        <v>24</v>
      </c>
      <c r="N142" s="49">
        <v>5.75</v>
      </c>
      <c r="O142" s="49">
        <v>3.75</v>
      </c>
      <c r="P142" s="49">
        <v>4</v>
      </c>
      <c r="Q142" s="49">
        <v>0.5</v>
      </c>
      <c r="R142" s="49" t="s">
        <v>165</v>
      </c>
      <c r="S142" s="49" t="s">
        <v>162</v>
      </c>
      <c r="T142" s="49" t="s">
        <v>163</v>
      </c>
      <c r="U142" s="49">
        <v>23.75</v>
      </c>
      <c r="V142" s="49" t="str">
        <f t="shared" si="2"/>
        <v/>
      </c>
    </row>
    <row r="143" spans="1:22">
      <c r="A143" s="49" t="s">
        <v>47</v>
      </c>
      <c r="B143" s="49">
        <v>22</v>
      </c>
      <c r="C143" s="55" t="s">
        <v>742</v>
      </c>
      <c r="D143" s="55">
        <v>30</v>
      </c>
      <c r="E143" s="49">
        <v>40391</v>
      </c>
      <c r="F143" s="50" t="s">
        <v>661</v>
      </c>
      <c r="G143" s="49" t="s">
        <v>327</v>
      </c>
      <c r="H143" s="49" t="s">
        <v>270</v>
      </c>
      <c r="I143" s="49" t="s">
        <v>295</v>
      </c>
      <c r="J143" s="49" t="s">
        <v>662</v>
      </c>
      <c r="K143" s="49" t="s">
        <v>12</v>
      </c>
      <c r="L143" s="49" t="s">
        <v>14</v>
      </c>
      <c r="M143" s="49" t="s">
        <v>24</v>
      </c>
      <c r="N143" s="49">
        <v>6.5</v>
      </c>
      <c r="O143" s="49">
        <v>4.75</v>
      </c>
      <c r="P143" s="49">
        <v>1.75</v>
      </c>
      <c r="Q143" s="49">
        <v>1.5</v>
      </c>
      <c r="R143" s="49" t="s">
        <v>165</v>
      </c>
      <c r="S143" s="49" t="s">
        <v>162</v>
      </c>
      <c r="T143" s="49" t="s">
        <v>163</v>
      </c>
      <c r="U143" s="49">
        <v>22.75</v>
      </c>
      <c r="V143" s="49" t="str">
        <f t="shared" si="2"/>
        <v/>
      </c>
    </row>
    <row r="144" spans="1:22">
      <c r="A144" s="49" t="s">
        <v>47</v>
      </c>
      <c r="B144" s="49">
        <v>23</v>
      </c>
      <c r="C144" s="55" t="s">
        <v>742</v>
      </c>
      <c r="D144" s="55">
        <v>31</v>
      </c>
      <c r="E144" s="49">
        <v>40372</v>
      </c>
      <c r="F144" s="50" t="s">
        <v>663</v>
      </c>
      <c r="G144" s="49" t="s">
        <v>327</v>
      </c>
      <c r="H144" s="49" t="s">
        <v>270</v>
      </c>
      <c r="I144" s="49" t="s">
        <v>295</v>
      </c>
      <c r="J144" s="49" t="s">
        <v>664</v>
      </c>
      <c r="K144" s="49" t="s">
        <v>268</v>
      </c>
      <c r="L144" s="49" t="s">
        <v>44</v>
      </c>
      <c r="M144" s="49" t="s">
        <v>100</v>
      </c>
      <c r="N144" s="49">
        <v>5.75</v>
      </c>
      <c r="O144" s="49">
        <v>3.25</v>
      </c>
      <c r="P144" s="49">
        <v>1.75</v>
      </c>
      <c r="Q144" s="49">
        <v>0.5</v>
      </c>
      <c r="R144" s="49" t="s">
        <v>292</v>
      </c>
      <c r="S144" s="49" t="s">
        <v>153</v>
      </c>
      <c r="T144" s="49" t="s">
        <v>194</v>
      </c>
      <c r="U144" s="49">
        <v>18.75</v>
      </c>
      <c r="V144" s="49" t="str">
        <f t="shared" si="2"/>
        <v/>
      </c>
    </row>
    <row r="145" spans="1:22">
      <c r="A145" s="49" t="s">
        <v>47</v>
      </c>
      <c r="B145" s="49">
        <v>24</v>
      </c>
      <c r="C145" s="55" t="s">
        <v>742</v>
      </c>
      <c r="D145" s="55">
        <v>32</v>
      </c>
      <c r="E145" s="49">
        <v>40464</v>
      </c>
      <c r="F145" s="50" t="s">
        <v>665</v>
      </c>
      <c r="G145" s="49" t="s">
        <v>666</v>
      </c>
      <c r="H145" s="49" t="s">
        <v>269</v>
      </c>
      <c r="I145" s="49" t="s">
        <v>272</v>
      </c>
      <c r="J145" s="49" t="s">
        <v>667</v>
      </c>
      <c r="K145" s="49" t="s">
        <v>32</v>
      </c>
      <c r="L145" s="49" t="s">
        <v>123</v>
      </c>
      <c r="M145" s="49" t="s">
        <v>100</v>
      </c>
      <c r="N145" s="49">
        <v>4</v>
      </c>
      <c r="O145" s="49">
        <v>2.75</v>
      </c>
      <c r="P145" s="49">
        <v>4</v>
      </c>
      <c r="Q145" s="49">
        <v>1.5</v>
      </c>
      <c r="R145" s="49" t="s">
        <v>217</v>
      </c>
      <c r="S145" s="49" t="s">
        <v>218</v>
      </c>
      <c r="T145" s="49" t="s">
        <v>194</v>
      </c>
      <c r="U145" s="49">
        <v>20.25</v>
      </c>
      <c r="V145" s="49" t="str">
        <f t="shared" si="2"/>
        <v/>
      </c>
    </row>
    <row r="146" spans="1:22">
      <c r="A146" s="49" t="s">
        <v>50</v>
      </c>
      <c r="B146" s="49">
        <v>1</v>
      </c>
      <c r="C146" s="55" t="s">
        <v>744</v>
      </c>
      <c r="D146" s="55">
        <v>1</v>
      </c>
      <c r="E146" s="49">
        <v>39452</v>
      </c>
      <c r="F146" s="50" t="s">
        <v>672</v>
      </c>
      <c r="G146" s="49" t="s">
        <v>226</v>
      </c>
      <c r="H146" s="49" t="s">
        <v>269</v>
      </c>
      <c r="I146" s="49" t="s">
        <v>287</v>
      </c>
      <c r="J146" s="49" t="s">
        <v>673</v>
      </c>
      <c r="K146" s="49" t="s">
        <v>16</v>
      </c>
      <c r="L146" s="49" t="s">
        <v>36</v>
      </c>
      <c r="M146" s="49" t="s">
        <v>18</v>
      </c>
      <c r="N146" s="49">
        <v>6.25</v>
      </c>
      <c r="O146" s="49">
        <v>5</v>
      </c>
      <c r="P146" s="49">
        <v>5.25</v>
      </c>
      <c r="Q146" s="49">
        <v>1</v>
      </c>
      <c r="R146" s="49" t="s">
        <v>214</v>
      </c>
      <c r="S146" s="49" t="s">
        <v>179</v>
      </c>
      <c r="T146" s="49" t="s">
        <v>161</v>
      </c>
      <c r="U146" s="49">
        <v>29</v>
      </c>
      <c r="V146" s="49">
        <f t="shared" si="2"/>
        <v>2</v>
      </c>
    </row>
    <row r="147" spans="1:22">
      <c r="A147" s="49" t="s">
        <v>50</v>
      </c>
      <c r="B147" s="49">
        <v>2</v>
      </c>
      <c r="C147" s="55" t="s">
        <v>744</v>
      </c>
      <c r="D147" s="55">
        <v>2</v>
      </c>
      <c r="E147" s="49">
        <v>39483</v>
      </c>
      <c r="F147" s="50" t="s">
        <v>674</v>
      </c>
      <c r="G147" s="49" t="s">
        <v>506</v>
      </c>
      <c r="H147" s="49" t="s">
        <v>269</v>
      </c>
      <c r="I147" s="49" t="s">
        <v>295</v>
      </c>
      <c r="J147" s="49" t="s">
        <v>675</v>
      </c>
      <c r="K147" s="49" t="s">
        <v>48</v>
      </c>
      <c r="L147" s="49" t="s">
        <v>28</v>
      </c>
      <c r="M147" s="49" t="s">
        <v>38</v>
      </c>
      <c r="N147" s="49">
        <v>6.75</v>
      </c>
      <c r="O147" s="49">
        <v>3.5</v>
      </c>
      <c r="P147" s="49">
        <v>4.5</v>
      </c>
      <c r="Q147" s="49">
        <v>1.5</v>
      </c>
      <c r="R147" s="49" t="s">
        <v>168</v>
      </c>
      <c r="S147" s="49" t="s">
        <v>181</v>
      </c>
      <c r="T147" s="49" t="s">
        <v>215</v>
      </c>
      <c r="U147" s="49">
        <v>27.5</v>
      </c>
      <c r="V147" s="49">
        <f t="shared" si="2"/>
        <v>2</v>
      </c>
    </row>
    <row r="148" spans="1:22">
      <c r="A148" s="49" t="s">
        <v>50</v>
      </c>
      <c r="B148" s="49">
        <v>3</v>
      </c>
      <c r="C148" s="55" t="s">
        <v>744</v>
      </c>
      <c r="D148" s="55">
        <v>3</v>
      </c>
      <c r="E148" s="49">
        <v>39542</v>
      </c>
      <c r="F148" s="50" t="s">
        <v>676</v>
      </c>
      <c r="G148" s="49" t="s">
        <v>677</v>
      </c>
      <c r="H148" s="49" t="s">
        <v>270</v>
      </c>
      <c r="I148" s="49" t="s">
        <v>272</v>
      </c>
      <c r="J148" s="49" t="s">
        <v>678</v>
      </c>
      <c r="K148" s="49" t="s">
        <v>20</v>
      </c>
      <c r="L148" s="49" t="s">
        <v>309</v>
      </c>
      <c r="M148" s="49" t="s">
        <v>32</v>
      </c>
      <c r="N148" s="49">
        <v>6</v>
      </c>
      <c r="O148" s="49">
        <v>8</v>
      </c>
      <c r="P148" s="49">
        <v>5</v>
      </c>
      <c r="Q148" s="49">
        <v>1.5</v>
      </c>
      <c r="R148" s="49" t="s">
        <v>184</v>
      </c>
      <c r="S148" s="49" t="s">
        <v>738</v>
      </c>
      <c r="T148" s="49" t="s">
        <v>217</v>
      </c>
      <c r="U148" s="49">
        <v>31.5</v>
      </c>
      <c r="V148" s="49">
        <f t="shared" si="2"/>
        <v>2</v>
      </c>
    </row>
    <row r="149" spans="1:22">
      <c r="A149" s="49" t="s">
        <v>50</v>
      </c>
      <c r="B149" s="49">
        <v>4</v>
      </c>
      <c r="C149" s="55" t="s">
        <v>744</v>
      </c>
      <c r="D149" s="55">
        <v>4</v>
      </c>
      <c r="E149" s="49">
        <v>39628</v>
      </c>
      <c r="F149" s="50" t="s">
        <v>679</v>
      </c>
      <c r="G149" s="49" t="s">
        <v>353</v>
      </c>
      <c r="H149" s="49" t="s">
        <v>269</v>
      </c>
      <c r="I149" s="49" t="s">
        <v>271</v>
      </c>
      <c r="J149" s="49" t="s">
        <v>680</v>
      </c>
      <c r="K149" s="49" t="s">
        <v>31</v>
      </c>
      <c r="L149" s="49" t="s">
        <v>16</v>
      </c>
      <c r="M149" s="49" t="s">
        <v>21</v>
      </c>
      <c r="N149" s="49">
        <v>6.75</v>
      </c>
      <c r="O149" s="49">
        <v>9.75</v>
      </c>
      <c r="P149" s="49">
        <v>3.5</v>
      </c>
      <c r="Q149" s="49">
        <v>2.5</v>
      </c>
      <c r="R149" s="49" t="s">
        <v>183</v>
      </c>
      <c r="S149" s="49" t="s">
        <v>214</v>
      </c>
      <c r="T149" s="49" t="s">
        <v>186</v>
      </c>
      <c r="U149" s="49">
        <v>32.75</v>
      </c>
      <c r="V149" s="49">
        <f t="shared" si="2"/>
        <v>3</v>
      </c>
    </row>
    <row r="150" spans="1:22">
      <c r="A150" s="49" t="s">
        <v>50</v>
      </c>
      <c r="B150" s="49">
        <v>5</v>
      </c>
      <c r="C150" s="55" t="s">
        <v>744</v>
      </c>
      <c r="D150" s="55">
        <v>5</v>
      </c>
      <c r="E150" s="49">
        <v>39651</v>
      </c>
      <c r="F150" s="50" t="s">
        <v>428</v>
      </c>
      <c r="G150" s="49" t="s">
        <v>304</v>
      </c>
      <c r="H150" s="49" t="s">
        <v>269</v>
      </c>
      <c r="I150" s="49" t="s">
        <v>364</v>
      </c>
      <c r="J150" s="49" t="s">
        <v>681</v>
      </c>
      <c r="K150" s="49" t="s">
        <v>31</v>
      </c>
      <c r="L150" s="49" t="s">
        <v>48</v>
      </c>
      <c r="M150" s="49" t="s">
        <v>38</v>
      </c>
      <c r="N150" s="49">
        <v>5.5</v>
      </c>
      <c r="O150" s="49">
        <v>6.75</v>
      </c>
      <c r="P150" s="49">
        <v>5</v>
      </c>
      <c r="Q150" s="49">
        <v>1.5</v>
      </c>
      <c r="R150" s="49" t="s">
        <v>183</v>
      </c>
      <c r="S150" s="49" t="s">
        <v>168</v>
      </c>
      <c r="T150" s="49" t="s">
        <v>215</v>
      </c>
      <c r="U150" s="49">
        <v>29.25</v>
      </c>
      <c r="V150" s="49">
        <f t="shared" si="2"/>
        <v>3</v>
      </c>
    </row>
    <row r="151" spans="1:22">
      <c r="A151" s="49" t="s">
        <v>50</v>
      </c>
      <c r="B151" s="49">
        <v>6</v>
      </c>
      <c r="C151" s="55" t="s">
        <v>744</v>
      </c>
      <c r="D151" s="55">
        <v>6</v>
      </c>
      <c r="E151" s="49">
        <v>39650</v>
      </c>
      <c r="F151" s="50" t="s">
        <v>682</v>
      </c>
      <c r="G151" s="49" t="s">
        <v>304</v>
      </c>
      <c r="H151" s="49" t="s">
        <v>269</v>
      </c>
      <c r="I151" s="49" t="s">
        <v>295</v>
      </c>
      <c r="J151" s="49" t="s">
        <v>421</v>
      </c>
      <c r="K151" s="49" t="s">
        <v>30</v>
      </c>
      <c r="L151" s="49" t="s">
        <v>45</v>
      </c>
      <c r="M151" s="49" t="s">
        <v>19</v>
      </c>
      <c r="N151" s="49">
        <v>6.25</v>
      </c>
      <c r="O151" s="49">
        <v>6.25</v>
      </c>
      <c r="P151" s="49">
        <v>5.25</v>
      </c>
      <c r="Q151" s="49">
        <v>2.5</v>
      </c>
      <c r="R151" s="49" t="s">
        <v>159</v>
      </c>
      <c r="S151" s="49" t="s">
        <v>160</v>
      </c>
      <c r="T151" s="49" t="s">
        <v>164</v>
      </c>
      <c r="U151" s="49">
        <v>31.75</v>
      </c>
      <c r="V151" s="49">
        <f t="shared" si="2"/>
        <v>2</v>
      </c>
    </row>
    <row r="152" spans="1:22">
      <c r="A152" s="49" t="s">
        <v>50</v>
      </c>
      <c r="B152" s="49">
        <v>7</v>
      </c>
      <c r="C152" s="55" t="s">
        <v>744</v>
      </c>
      <c r="D152" s="55">
        <v>7</v>
      </c>
      <c r="E152" s="49">
        <v>39700</v>
      </c>
      <c r="F152" s="50" t="s">
        <v>683</v>
      </c>
      <c r="G152" s="49" t="s">
        <v>684</v>
      </c>
      <c r="H152" s="49" t="s">
        <v>269</v>
      </c>
      <c r="I152" s="49" t="s">
        <v>685</v>
      </c>
      <c r="J152" s="49" t="s">
        <v>686</v>
      </c>
      <c r="K152" s="49" t="s">
        <v>16</v>
      </c>
      <c r="L152" s="49" t="s">
        <v>38</v>
      </c>
      <c r="M152" s="49" t="s">
        <v>101</v>
      </c>
      <c r="N152" s="49">
        <v>6.75</v>
      </c>
      <c r="O152" s="49">
        <v>6.25</v>
      </c>
      <c r="P152" s="49">
        <v>6.75</v>
      </c>
      <c r="Q152" s="49">
        <v>1.5</v>
      </c>
      <c r="R152" s="49" t="s">
        <v>214</v>
      </c>
      <c r="S152" s="49" t="s">
        <v>215</v>
      </c>
      <c r="T152" s="49" t="s">
        <v>195</v>
      </c>
      <c r="U152" s="49">
        <v>34.75</v>
      </c>
      <c r="V152" s="49">
        <f t="shared" si="2"/>
        <v>1</v>
      </c>
    </row>
    <row r="153" spans="1:22">
      <c r="A153" s="49" t="s">
        <v>50</v>
      </c>
      <c r="B153" s="49">
        <v>8</v>
      </c>
      <c r="C153" s="55" t="s">
        <v>744</v>
      </c>
      <c r="D153" s="55">
        <v>8</v>
      </c>
      <c r="E153" s="49">
        <v>39751</v>
      </c>
      <c r="F153" s="50" t="s">
        <v>687</v>
      </c>
      <c r="G153" s="49" t="s">
        <v>311</v>
      </c>
      <c r="H153" s="49" t="s">
        <v>269</v>
      </c>
      <c r="I153" s="49" t="s">
        <v>284</v>
      </c>
      <c r="J153" s="49" t="s">
        <v>688</v>
      </c>
      <c r="K153" s="49" t="s">
        <v>48</v>
      </c>
      <c r="L153" s="49" t="s">
        <v>309</v>
      </c>
      <c r="M153" s="49" t="s">
        <v>117</v>
      </c>
      <c r="N153" s="49">
        <v>6</v>
      </c>
      <c r="O153" s="49">
        <v>8.75</v>
      </c>
      <c r="P153" s="49">
        <v>4.25</v>
      </c>
      <c r="Q153" s="49">
        <v>1.5</v>
      </c>
      <c r="R153" s="49" t="s">
        <v>168</v>
      </c>
      <c r="S153" s="49" t="s">
        <v>738</v>
      </c>
      <c r="T153" s="49" t="s">
        <v>209</v>
      </c>
      <c r="U153" s="49">
        <v>30.75</v>
      </c>
      <c r="V153" s="49">
        <f t="shared" si="2"/>
        <v>1</v>
      </c>
    </row>
    <row r="154" spans="1:22">
      <c r="A154" s="49" t="s">
        <v>50</v>
      </c>
      <c r="B154" s="49">
        <v>9</v>
      </c>
      <c r="C154" s="55" t="s">
        <v>744</v>
      </c>
      <c r="D154" s="55">
        <v>9</v>
      </c>
      <c r="E154" s="49">
        <v>39747</v>
      </c>
      <c r="F154" s="50" t="s">
        <v>689</v>
      </c>
      <c r="G154" s="49" t="s">
        <v>311</v>
      </c>
      <c r="H154" s="49" t="s">
        <v>269</v>
      </c>
      <c r="I154" s="49" t="s">
        <v>690</v>
      </c>
      <c r="J154" s="49" t="s">
        <v>691</v>
      </c>
      <c r="K154" s="49" t="s">
        <v>16</v>
      </c>
      <c r="L154" s="49" t="s">
        <v>36</v>
      </c>
      <c r="M154" s="49" t="s">
        <v>18</v>
      </c>
      <c r="N154" s="49">
        <v>5</v>
      </c>
      <c r="O154" s="49">
        <v>9</v>
      </c>
      <c r="P154" s="49">
        <v>4.25</v>
      </c>
      <c r="Q154" s="49">
        <v>1.5</v>
      </c>
      <c r="R154" s="49" t="s">
        <v>214</v>
      </c>
      <c r="S154" s="49" t="s">
        <v>179</v>
      </c>
      <c r="T154" s="49" t="s">
        <v>161</v>
      </c>
      <c r="U154" s="49">
        <v>29</v>
      </c>
      <c r="V154" s="49">
        <f t="shared" si="2"/>
        <v>2</v>
      </c>
    </row>
    <row r="155" spans="1:22">
      <c r="A155" s="49" t="s">
        <v>50</v>
      </c>
      <c r="B155" s="49">
        <v>10</v>
      </c>
      <c r="C155" s="55" t="s">
        <v>744</v>
      </c>
      <c r="D155" s="55">
        <v>10</v>
      </c>
      <c r="E155" s="49">
        <v>39755</v>
      </c>
      <c r="F155" s="50" t="s">
        <v>692</v>
      </c>
      <c r="G155" s="49" t="s">
        <v>693</v>
      </c>
      <c r="H155" s="49" t="s">
        <v>269</v>
      </c>
      <c r="I155" s="49" t="s">
        <v>295</v>
      </c>
      <c r="J155" s="49" t="s">
        <v>694</v>
      </c>
      <c r="K155" s="49" t="s">
        <v>31</v>
      </c>
      <c r="L155" s="49" t="s">
        <v>48</v>
      </c>
      <c r="M155" s="49" t="s">
        <v>18</v>
      </c>
      <c r="N155" s="49">
        <v>8</v>
      </c>
      <c r="O155" s="49">
        <v>7.5</v>
      </c>
      <c r="P155" s="49">
        <v>8</v>
      </c>
      <c r="Q155" s="49">
        <v>1.5</v>
      </c>
      <c r="R155" s="49" t="s">
        <v>183</v>
      </c>
      <c r="S155" s="49" t="s">
        <v>168</v>
      </c>
      <c r="T155" s="49" t="s">
        <v>161</v>
      </c>
      <c r="U155" s="49">
        <v>41</v>
      </c>
      <c r="V155" s="49">
        <f t="shared" si="2"/>
        <v>1</v>
      </c>
    </row>
    <row r="156" spans="1:22">
      <c r="A156" s="49" t="s">
        <v>50</v>
      </c>
      <c r="B156" s="49">
        <v>11</v>
      </c>
      <c r="C156" s="55" t="s">
        <v>744</v>
      </c>
      <c r="D156" s="55">
        <v>11</v>
      </c>
      <c r="E156" s="49">
        <v>39768</v>
      </c>
      <c r="F156" s="50" t="s">
        <v>695</v>
      </c>
      <c r="G156" s="49" t="s">
        <v>316</v>
      </c>
      <c r="H156" s="49" t="s">
        <v>270</v>
      </c>
      <c r="I156" s="49" t="s">
        <v>284</v>
      </c>
      <c r="J156" s="49" t="s">
        <v>696</v>
      </c>
      <c r="K156" s="49" t="s">
        <v>31</v>
      </c>
      <c r="L156" s="49" t="s">
        <v>12</v>
      </c>
      <c r="M156" s="49" t="s">
        <v>18</v>
      </c>
      <c r="N156" s="49">
        <v>5.25</v>
      </c>
      <c r="O156" s="49">
        <v>5</v>
      </c>
      <c r="P156" s="49">
        <v>6.25</v>
      </c>
      <c r="Q156" s="49">
        <v>1</v>
      </c>
      <c r="R156" s="49" t="s">
        <v>183</v>
      </c>
      <c r="S156" s="49" t="s">
        <v>165</v>
      </c>
      <c r="T156" s="49" t="s">
        <v>161</v>
      </c>
      <c r="U156" s="49">
        <v>29</v>
      </c>
      <c r="V156" s="49">
        <f t="shared" si="2"/>
        <v>2</v>
      </c>
    </row>
    <row r="157" spans="1:22">
      <c r="A157" s="49" t="s">
        <v>50</v>
      </c>
      <c r="B157" s="49">
        <v>12</v>
      </c>
      <c r="C157" s="55" t="s">
        <v>744</v>
      </c>
      <c r="D157" s="55">
        <v>12</v>
      </c>
      <c r="E157" s="49">
        <v>39806</v>
      </c>
      <c r="F157" s="50" t="s">
        <v>697</v>
      </c>
      <c r="G157" s="49" t="s">
        <v>373</v>
      </c>
      <c r="H157" s="49" t="s">
        <v>269</v>
      </c>
      <c r="I157" s="49" t="s">
        <v>295</v>
      </c>
      <c r="J157" s="49" t="s">
        <v>466</v>
      </c>
      <c r="K157" s="49" t="s">
        <v>20</v>
      </c>
      <c r="L157" s="49" t="s">
        <v>45</v>
      </c>
      <c r="M157" s="49" t="s">
        <v>19</v>
      </c>
      <c r="N157" s="49">
        <v>8.25</v>
      </c>
      <c r="O157" s="49">
        <v>8.25</v>
      </c>
      <c r="P157" s="49">
        <v>6.25</v>
      </c>
      <c r="Q157" s="49">
        <v>1.5</v>
      </c>
      <c r="R157" s="49" t="s">
        <v>184</v>
      </c>
      <c r="S157" s="49" t="s">
        <v>160</v>
      </c>
      <c r="T157" s="49" t="s">
        <v>164</v>
      </c>
      <c r="U157" s="49">
        <v>38.75</v>
      </c>
      <c r="V157" s="49">
        <f t="shared" si="2"/>
        <v>1</v>
      </c>
    </row>
    <row r="158" spans="1:22">
      <c r="A158" s="49" t="s">
        <v>50</v>
      </c>
      <c r="B158" s="49">
        <v>13</v>
      </c>
      <c r="C158" s="55" t="s">
        <v>744</v>
      </c>
      <c r="D158" s="55">
        <v>13</v>
      </c>
      <c r="E158" s="49">
        <v>39976</v>
      </c>
      <c r="F158" s="50" t="s">
        <v>698</v>
      </c>
      <c r="G158" s="49" t="s">
        <v>522</v>
      </c>
      <c r="H158" s="49" t="s">
        <v>269</v>
      </c>
      <c r="I158" s="49" t="s">
        <v>699</v>
      </c>
      <c r="J158" s="49" t="s">
        <v>601</v>
      </c>
      <c r="K158" s="49" t="s">
        <v>33</v>
      </c>
      <c r="L158" s="49" t="s">
        <v>31</v>
      </c>
      <c r="M158" s="49" t="s">
        <v>38</v>
      </c>
      <c r="N158" s="49">
        <v>7.25</v>
      </c>
      <c r="O158" s="49">
        <v>8.5</v>
      </c>
      <c r="P158" s="49">
        <v>8</v>
      </c>
      <c r="Q158" s="49">
        <v>1.5</v>
      </c>
      <c r="R158" s="49" t="s">
        <v>185</v>
      </c>
      <c r="S158" s="49" t="s">
        <v>183</v>
      </c>
      <c r="T158" s="49" t="s">
        <v>215</v>
      </c>
      <c r="U158" s="49">
        <v>40.5</v>
      </c>
      <c r="V158" s="49">
        <f t="shared" si="2"/>
        <v>1</v>
      </c>
    </row>
    <row r="159" spans="1:22">
      <c r="A159" s="49" t="s">
        <v>50</v>
      </c>
      <c r="B159" s="49">
        <v>14</v>
      </c>
      <c r="C159" s="55" t="s">
        <v>744</v>
      </c>
      <c r="D159" s="55">
        <v>14</v>
      </c>
      <c r="E159" s="49">
        <v>40055</v>
      </c>
      <c r="F159" s="50" t="s">
        <v>700</v>
      </c>
      <c r="G159" s="49" t="s">
        <v>465</v>
      </c>
      <c r="H159" s="49" t="s">
        <v>269</v>
      </c>
      <c r="I159" s="49" t="s">
        <v>295</v>
      </c>
      <c r="J159" s="49" t="s">
        <v>659</v>
      </c>
      <c r="K159" s="49" t="s">
        <v>21</v>
      </c>
      <c r="L159" s="49" t="s">
        <v>14</v>
      </c>
      <c r="M159" s="49" t="s">
        <v>34</v>
      </c>
      <c r="N159" s="49">
        <v>6.25</v>
      </c>
      <c r="O159" s="49">
        <v>9.25</v>
      </c>
      <c r="P159" s="49">
        <v>7</v>
      </c>
      <c r="Q159" s="49">
        <v>1</v>
      </c>
      <c r="R159" s="49" t="s">
        <v>186</v>
      </c>
      <c r="S159" s="49" t="s">
        <v>162</v>
      </c>
      <c r="T159" s="49" t="s">
        <v>134</v>
      </c>
      <c r="U159" s="49">
        <v>36.75</v>
      </c>
      <c r="V159" s="49">
        <f t="shared" si="2"/>
        <v>1</v>
      </c>
    </row>
    <row r="160" spans="1:22">
      <c r="A160" s="49" t="s">
        <v>50</v>
      </c>
      <c r="B160" s="49">
        <v>15</v>
      </c>
      <c r="C160" s="55" t="s">
        <v>744</v>
      </c>
      <c r="D160" s="55">
        <v>15</v>
      </c>
      <c r="E160" s="49">
        <v>40072</v>
      </c>
      <c r="F160" s="50" t="s">
        <v>701</v>
      </c>
      <c r="G160" s="49" t="s">
        <v>319</v>
      </c>
      <c r="H160" s="49" t="s">
        <v>270</v>
      </c>
      <c r="I160" s="49" t="s">
        <v>288</v>
      </c>
      <c r="J160" s="49" t="s">
        <v>702</v>
      </c>
      <c r="K160" s="49" t="s">
        <v>12</v>
      </c>
      <c r="L160" s="49" t="s">
        <v>14</v>
      </c>
      <c r="M160" s="49" t="s">
        <v>18</v>
      </c>
      <c r="N160" s="49">
        <v>5.75</v>
      </c>
      <c r="O160" s="49">
        <v>5</v>
      </c>
      <c r="P160" s="49">
        <v>5.25</v>
      </c>
      <c r="Q160" s="49">
        <v>2.5</v>
      </c>
      <c r="R160" s="49" t="s">
        <v>165</v>
      </c>
      <c r="S160" s="49" t="s">
        <v>162</v>
      </c>
      <c r="T160" s="49" t="s">
        <v>161</v>
      </c>
      <c r="U160" s="49">
        <v>29.5</v>
      </c>
      <c r="V160" s="49">
        <f t="shared" si="2"/>
        <v>1</v>
      </c>
    </row>
    <row r="161" spans="1:22">
      <c r="A161" s="49" t="s">
        <v>50</v>
      </c>
      <c r="B161" s="49">
        <v>16</v>
      </c>
      <c r="C161" s="55" t="s">
        <v>744</v>
      </c>
      <c r="D161" s="55">
        <v>16</v>
      </c>
      <c r="E161" s="49">
        <v>40077</v>
      </c>
      <c r="F161" s="50" t="s">
        <v>703</v>
      </c>
      <c r="G161" s="49" t="s">
        <v>319</v>
      </c>
      <c r="H161" s="49" t="s">
        <v>270</v>
      </c>
      <c r="I161" s="49" t="s">
        <v>361</v>
      </c>
      <c r="J161" s="49" t="s">
        <v>681</v>
      </c>
      <c r="K161" s="49" t="s">
        <v>20</v>
      </c>
      <c r="L161" s="49" t="s">
        <v>16</v>
      </c>
      <c r="M161" s="49" t="s">
        <v>28</v>
      </c>
      <c r="N161" s="49">
        <v>7.25</v>
      </c>
      <c r="O161" s="49">
        <v>8</v>
      </c>
      <c r="P161" s="49">
        <v>5.75</v>
      </c>
      <c r="Q161" s="49">
        <v>1.5</v>
      </c>
      <c r="R161" s="49" t="s">
        <v>184</v>
      </c>
      <c r="S161" s="49" t="s">
        <v>214</v>
      </c>
      <c r="T161" s="49" t="s">
        <v>181</v>
      </c>
      <c r="U161" s="49">
        <v>35.5</v>
      </c>
      <c r="V161" s="49">
        <f t="shared" si="2"/>
        <v>2</v>
      </c>
    </row>
    <row r="162" spans="1:22">
      <c r="A162" s="49" t="s">
        <v>50</v>
      </c>
      <c r="B162" s="49">
        <v>17</v>
      </c>
      <c r="C162" s="55" t="s">
        <v>744</v>
      </c>
      <c r="D162" s="55">
        <v>17</v>
      </c>
      <c r="E162" s="49">
        <v>40081</v>
      </c>
      <c r="F162" s="50" t="s">
        <v>704</v>
      </c>
      <c r="G162" s="49" t="s">
        <v>319</v>
      </c>
      <c r="H162" s="49" t="s">
        <v>270</v>
      </c>
      <c r="I162" s="49" t="s">
        <v>272</v>
      </c>
      <c r="J162" s="49" t="s">
        <v>589</v>
      </c>
      <c r="K162" s="49" t="s">
        <v>31</v>
      </c>
      <c r="L162" s="49" t="s">
        <v>21</v>
      </c>
      <c r="M162" s="49" t="s">
        <v>18</v>
      </c>
      <c r="N162" s="49">
        <v>7.5</v>
      </c>
      <c r="O162" s="49">
        <v>7</v>
      </c>
      <c r="P162" s="49">
        <v>6.5</v>
      </c>
      <c r="Q162" s="49">
        <v>1.5</v>
      </c>
      <c r="R162" s="49" t="s">
        <v>183</v>
      </c>
      <c r="S162" s="49" t="s">
        <v>186</v>
      </c>
      <c r="T162" s="49" t="s">
        <v>161</v>
      </c>
      <c r="U162" s="49">
        <v>36.5</v>
      </c>
      <c r="V162" s="49">
        <f t="shared" si="2"/>
        <v>1</v>
      </c>
    </row>
    <row r="163" spans="1:22">
      <c r="A163" s="49" t="s">
        <v>50</v>
      </c>
      <c r="B163" s="49">
        <v>18</v>
      </c>
      <c r="C163" s="55" t="s">
        <v>744</v>
      </c>
      <c r="D163" s="55">
        <v>18</v>
      </c>
      <c r="E163" s="49">
        <v>40094</v>
      </c>
      <c r="F163" s="50" t="s">
        <v>593</v>
      </c>
      <c r="G163" s="49" t="s">
        <v>705</v>
      </c>
      <c r="H163" s="49" t="s">
        <v>270</v>
      </c>
      <c r="I163" s="49" t="s">
        <v>278</v>
      </c>
      <c r="J163" s="49" t="s">
        <v>706</v>
      </c>
      <c r="K163" s="49" t="s">
        <v>31</v>
      </c>
      <c r="L163" s="49" t="s">
        <v>12</v>
      </c>
      <c r="M163" s="49" t="s">
        <v>18</v>
      </c>
      <c r="N163" s="49">
        <v>6.75</v>
      </c>
      <c r="O163" s="49">
        <v>7</v>
      </c>
      <c r="P163" s="49">
        <v>6</v>
      </c>
      <c r="Q163" s="49">
        <v>1.5</v>
      </c>
      <c r="R163" s="49" t="s">
        <v>183</v>
      </c>
      <c r="S163" s="49" t="s">
        <v>165</v>
      </c>
      <c r="T163" s="49" t="s">
        <v>161</v>
      </c>
      <c r="U163" s="49">
        <v>34</v>
      </c>
      <c r="V163" s="49">
        <f t="shared" si="2"/>
        <v>1</v>
      </c>
    </row>
    <row r="164" spans="1:22">
      <c r="A164" s="49" t="s">
        <v>50</v>
      </c>
      <c r="B164" s="49">
        <v>19</v>
      </c>
      <c r="C164" s="55" t="s">
        <v>744</v>
      </c>
      <c r="D164" s="55">
        <v>19</v>
      </c>
      <c r="E164" s="49">
        <v>40103</v>
      </c>
      <c r="F164" s="50" t="s">
        <v>707</v>
      </c>
      <c r="G164" s="49" t="s">
        <v>639</v>
      </c>
      <c r="H164" s="49" t="s">
        <v>270</v>
      </c>
      <c r="I164" s="49" t="s">
        <v>708</v>
      </c>
      <c r="J164" s="49" t="s">
        <v>709</v>
      </c>
      <c r="K164" s="49" t="s">
        <v>20</v>
      </c>
      <c r="L164" s="49" t="s">
        <v>16</v>
      </c>
      <c r="M164" s="49" t="s">
        <v>32</v>
      </c>
      <c r="N164" s="49">
        <v>7.25</v>
      </c>
      <c r="O164" s="49">
        <v>7.5</v>
      </c>
      <c r="P164" s="49">
        <v>6.5</v>
      </c>
      <c r="Q164" s="49">
        <v>3.5</v>
      </c>
      <c r="R164" s="49" t="s">
        <v>184</v>
      </c>
      <c r="S164" s="49" t="s">
        <v>214</v>
      </c>
      <c r="T164" s="49" t="s">
        <v>217</v>
      </c>
      <c r="U164" s="49">
        <v>38.5</v>
      </c>
      <c r="V164" s="49">
        <f t="shared" si="2"/>
        <v>1</v>
      </c>
    </row>
    <row r="165" spans="1:22">
      <c r="A165" s="49" t="s">
        <v>50</v>
      </c>
      <c r="B165" s="49">
        <v>20</v>
      </c>
      <c r="C165" s="55" t="s">
        <v>744</v>
      </c>
      <c r="D165" s="55">
        <v>20</v>
      </c>
      <c r="E165" s="49">
        <v>40168</v>
      </c>
      <c r="F165" s="50" t="s">
        <v>532</v>
      </c>
      <c r="G165" s="49" t="s">
        <v>652</v>
      </c>
      <c r="H165" s="49" t="s">
        <v>270</v>
      </c>
      <c r="I165" s="49" t="s">
        <v>295</v>
      </c>
      <c r="J165" s="49" t="s">
        <v>710</v>
      </c>
      <c r="K165" s="49" t="s">
        <v>20</v>
      </c>
      <c r="L165" s="49" t="s">
        <v>16</v>
      </c>
      <c r="M165" s="49" t="s">
        <v>38</v>
      </c>
      <c r="N165" s="49">
        <v>7</v>
      </c>
      <c r="O165" s="49">
        <v>7</v>
      </c>
      <c r="P165" s="49">
        <v>6.5</v>
      </c>
      <c r="Q165" s="49">
        <v>1.5</v>
      </c>
      <c r="R165" s="49" t="s">
        <v>184</v>
      </c>
      <c r="S165" s="49" t="s">
        <v>214</v>
      </c>
      <c r="T165" s="49" t="s">
        <v>215</v>
      </c>
      <c r="U165" s="49">
        <v>35.5</v>
      </c>
      <c r="V165" s="49">
        <f t="shared" si="2"/>
        <v>2</v>
      </c>
    </row>
    <row r="166" spans="1:22">
      <c r="A166" s="49" t="s">
        <v>50</v>
      </c>
      <c r="B166" s="49">
        <v>21</v>
      </c>
      <c r="C166" s="55" t="s">
        <v>744</v>
      </c>
      <c r="D166" s="55">
        <v>21</v>
      </c>
      <c r="E166" s="49">
        <v>40226</v>
      </c>
      <c r="F166" s="50" t="s">
        <v>711</v>
      </c>
      <c r="G166" s="49" t="s">
        <v>397</v>
      </c>
      <c r="H166" s="49" t="s">
        <v>270</v>
      </c>
      <c r="I166" s="49" t="s">
        <v>295</v>
      </c>
      <c r="J166" s="49" t="s">
        <v>712</v>
      </c>
      <c r="K166" s="49" t="s">
        <v>31</v>
      </c>
      <c r="L166" s="49" t="s">
        <v>21</v>
      </c>
      <c r="M166" s="49" t="s">
        <v>18</v>
      </c>
      <c r="N166" s="49">
        <v>7.75</v>
      </c>
      <c r="O166" s="49">
        <v>6.25</v>
      </c>
      <c r="P166" s="49">
        <v>6.25</v>
      </c>
      <c r="Q166" s="49">
        <v>1.5</v>
      </c>
      <c r="R166" s="49" t="s">
        <v>183</v>
      </c>
      <c r="S166" s="49" t="s">
        <v>186</v>
      </c>
      <c r="T166" s="49" t="s">
        <v>161</v>
      </c>
      <c r="U166" s="49">
        <v>35.75</v>
      </c>
      <c r="V166" s="49">
        <f t="shared" si="2"/>
        <v>1</v>
      </c>
    </row>
    <row r="167" spans="1:22">
      <c r="A167" s="49" t="s">
        <v>50</v>
      </c>
      <c r="B167" s="49">
        <v>22</v>
      </c>
      <c r="C167" s="55" t="s">
        <v>744</v>
      </c>
      <c r="D167" s="55">
        <v>22</v>
      </c>
      <c r="E167" s="49">
        <v>40284</v>
      </c>
      <c r="F167" s="50" t="s">
        <v>590</v>
      </c>
      <c r="G167" s="49" t="s">
        <v>492</v>
      </c>
      <c r="H167" s="49" t="s">
        <v>269</v>
      </c>
      <c r="I167" s="49" t="s">
        <v>295</v>
      </c>
      <c r="J167" s="49" t="s">
        <v>713</v>
      </c>
      <c r="K167" s="49" t="s">
        <v>31</v>
      </c>
      <c r="L167" s="49" t="s">
        <v>12</v>
      </c>
      <c r="M167" s="49" t="s">
        <v>18</v>
      </c>
      <c r="N167" s="49">
        <v>6</v>
      </c>
      <c r="O167" s="49">
        <v>7.5</v>
      </c>
      <c r="P167" s="49">
        <v>5.75</v>
      </c>
      <c r="Q167" s="49">
        <v>1.5</v>
      </c>
      <c r="R167" s="49" t="s">
        <v>183</v>
      </c>
      <c r="S167" s="49" t="s">
        <v>165</v>
      </c>
      <c r="T167" s="49" t="s">
        <v>161</v>
      </c>
      <c r="U167" s="49">
        <v>32.5</v>
      </c>
      <c r="V167" s="49">
        <f t="shared" si="2"/>
        <v>2</v>
      </c>
    </row>
    <row r="168" spans="1:22">
      <c r="A168" s="49" t="s">
        <v>50</v>
      </c>
      <c r="B168" s="49">
        <v>23</v>
      </c>
      <c r="C168" s="55" t="s">
        <v>744</v>
      </c>
      <c r="D168" s="55">
        <v>23</v>
      </c>
      <c r="E168" s="49">
        <v>40298</v>
      </c>
      <c r="F168" s="50" t="s">
        <v>714</v>
      </c>
      <c r="G168" s="49" t="s">
        <v>542</v>
      </c>
      <c r="H168" s="49" t="s">
        <v>270</v>
      </c>
      <c r="I168" s="49" t="s">
        <v>295</v>
      </c>
      <c r="J168" s="49" t="s">
        <v>715</v>
      </c>
      <c r="K168" s="49" t="s">
        <v>31</v>
      </c>
      <c r="L168" s="49" t="s">
        <v>16</v>
      </c>
      <c r="M168" s="49" t="s">
        <v>48</v>
      </c>
      <c r="N168" s="49">
        <v>6.25</v>
      </c>
      <c r="O168" s="49">
        <v>8.25</v>
      </c>
      <c r="P168" s="49">
        <v>4.75</v>
      </c>
      <c r="Q168" s="49">
        <v>2.5</v>
      </c>
      <c r="R168" s="49" t="s">
        <v>183</v>
      </c>
      <c r="S168" s="49" t="s">
        <v>214</v>
      </c>
      <c r="T168" s="49" t="s">
        <v>168</v>
      </c>
      <c r="U168" s="49">
        <v>32.75</v>
      </c>
      <c r="V168" s="49">
        <f t="shared" si="2"/>
        <v>3</v>
      </c>
    </row>
    <row r="169" spans="1:22">
      <c r="A169" s="49" t="s">
        <v>50</v>
      </c>
      <c r="B169" s="49">
        <v>24</v>
      </c>
      <c r="C169" s="55" t="s">
        <v>744</v>
      </c>
      <c r="D169" s="55">
        <v>24</v>
      </c>
      <c r="E169" s="49">
        <v>40294</v>
      </c>
      <c r="F169" s="50" t="s">
        <v>716</v>
      </c>
      <c r="G169" s="49" t="s">
        <v>542</v>
      </c>
      <c r="H169" s="49" t="s">
        <v>270</v>
      </c>
      <c r="I169" s="49" t="s">
        <v>364</v>
      </c>
      <c r="J169" s="49" t="s">
        <v>717</v>
      </c>
      <c r="K169" s="49" t="s">
        <v>309</v>
      </c>
      <c r="L169" s="49" t="s">
        <v>48</v>
      </c>
      <c r="M169" s="49" t="s">
        <v>24</v>
      </c>
      <c r="N169" s="49">
        <v>6</v>
      </c>
      <c r="O169" s="49">
        <v>5.25</v>
      </c>
      <c r="P169" s="49">
        <v>4.25</v>
      </c>
      <c r="Q169" s="49">
        <v>1</v>
      </c>
      <c r="R169" s="49" t="s">
        <v>738</v>
      </c>
      <c r="S169" s="49" t="s">
        <v>168</v>
      </c>
      <c r="T169" s="49" t="s">
        <v>163</v>
      </c>
      <c r="U169" s="49">
        <v>26.75</v>
      </c>
      <c r="V169" s="49">
        <f t="shared" si="2"/>
        <v>1</v>
      </c>
    </row>
    <row r="170" spans="1:22">
      <c r="A170" s="49" t="s">
        <v>50</v>
      </c>
      <c r="B170" s="49">
        <v>25</v>
      </c>
      <c r="C170" s="55" t="s">
        <v>744</v>
      </c>
      <c r="D170" s="55">
        <v>25</v>
      </c>
      <c r="E170" s="49">
        <v>40329</v>
      </c>
      <c r="F170" s="50" t="s">
        <v>718</v>
      </c>
      <c r="G170" s="49" t="s">
        <v>600</v>
      </c>
      <c r="H170" s="49" t="s">
        <v>270</v>
      </c>
      <c r="I170" s="49" t="s">
        <v>295</v>
      </c>
      <c r="J170" s="49" t="s">
        <v>694</v>
      </c>
      <c r="K170" s="49" t="s">
        <v>31</v>
      </c>
      <c r="L170" s="49" t="s">
        <v>48</v>
      </c>
      <c r="M170" s="49" t="s">
        <v>36</v>
      </c>
      <c r="N170" s="49">
        <v>6.25</v>
      </c>
      <c r="O170" s="49">
        <v>6</v>
      </c>
      <c r="P170" s="49">
        <v>7</v>
      </c>
      <c r="Q170" s="49">
        <v>1.5</v>
      </c>
      <c r="R170" s="49" t="s">
        <v>183</v>
      </c>
      <c r="S170" s="49" t="s">
        <v>168</v>
      </c>
      <c r="T170" s="49" t="s">
        <v>179</v>
      </c>
      <c r="U170" s="49">
        <v>34</v>
      </c>
      <c r="V170" s="49">
        <f t="shared" si="2"/>
        <v>1</v>
      </c>
    </row>
    <row r="171" spans="1:22">
      <c r="A171" s="49" t="s">
        <v>50</v>
      </c>
      <c r="B171" s="49">
        <v>26</v>
      </c>
      <c r="C171" s="55" t="s">
        <v>744</v>
      </c>
      <c r="D171" s="55">
        <v>26</v>
      </c>
      <c r="E171" s="49">
        <v>40344</v>
      </c>
      <c r="F171" s="50" t="s">
        <v>719</v>
      </c>
      <c r="G171" s="49" t="s">
        <v>405</v>
      </c>
      <c r="H171" s="49" t="s">
        <v>269</v>
      </c>
      <c r="I171" s="49" t="s">
        <v>295</v>
      </c>
      <c r="J171" s="49" t="s">
        <v>305</v>
      </c>
      <c r="K171" s="49" t="s">
        <v>21</v>
      </c>
      <c r="L171" s="49" t="s">
        <v>14</v>
      </c>
      <c r="M171" s="49" t="s">
        <v>23</v>
      </c>
      <c r="N171" s="49">
        <v>6.5</v>
      </c>
      <c r="O171" s="49">
        <v>8</v>
      </c>
      <c r="P171" s="49">
        <v>6.5</v>
      </c>
      <c r="Q171" s="49">
        <v>1.5</v>
      </c>
      <c r="R171" s="49" t="s">
        <v>186</v>
      </c>
      <c r="S171" s="49" t="s">
        <v>162</v>
      </c>
      <c r="T171" s="49" t="s">
        <v>151</v>
      </c>
      <c r="U171" s="49">
        <v>35.5</v>
      </c>
      <c r="V171" s="49">
        <f t="shared" si="2"/>
        <v>1</v>
      </c>
    </row>
    <row r="172" spans="1:22">
      <c r="A172" s="49" t="s">
        <v>50</v>
      </c>
      <c r="B172" s="49">
        <v>27</v>
      </c>
      <c r="C172" s="55" t="s">
        <v>744</v>
      </c>
      <c r="D172" s="55">
        <v>27</v>
      </c>
      <c r="E172" s="49">
        <v>40382</v>
      </c>
      <c r="F172" s="50" t="s">
        <v>720</v>
      </c>
      <c r="G172" s="49" t="s">
        <v>327</v>
      </c>
      <c r="H172" s="49" t="s">
        <v>270</v>
      </c>
      <c r="I172" s="49" t="s">
        <v>272</v>
      </c>
      <c r="J172" s="49" t="s">
        <v>721</v>
      </c>
      <c r="K172" s="49" t="s">
        <v>20</v>
      </c>
      <c r="L172" s="49" t="s">
        <v>309</v>
      </c>
      <c r="M172" s="49" t="s">
        <v>32</v>
      </c>
      <c r="N172" s="49">
        <v>7</v>
      </c>
      <c r="O172" s="49">
        <v>7.75</v>
      </c>
      <c r="P172" s="49">
        <v>6.5</v>
      </c>
      <c r="Q172" s="49">
        <v>1.5</v>
      </c>
      <c r="R172" s="49" t="s">
        <v>184</v>
      </c>
      <c r="S172" s="49" t="s">
        <v>738</v>
      </c>
      <c r="T172" s="49" t="s">
        <v>217</v>
      </c>
      <c r="U172" s="49">
        <v>36.25</v>
      </c>
      <c r="V172" s="49">
        <f t="shared" si="2"/>
        <v>2</v>
      </c>
    </row>
    <row r="173" spans="1:22">
      <c r="A173" s="49" t="s">
        <v>50</v>
      </c>
      <c r="B173" s="49">
        <v>28</v>
      </c>
      <c r="C173" s="55" t="s">
        <v>744</v>
      </c>
      <c r="D173" s="55">
        <v>28</v>
      </c>
      <c r="E173" s="49">
        <v>40426</v>
      </c>
      <c r="F173" s="50" t="s">
        <v>722</v>
      </c>
      <c r="G173" s="49" t="s">
        <v>413</v>
      </c>
      <c r="H173" s="49" t="s">
        <v>270</v>
      </c>
      <c r="I173" s="49" t="s">
        <v>723</v>
      </c>
      <c r="J173" s="49" t="s">
        <v>427</v>
      </c>
      <c r="K173" s="49" t="s">
        <v>31</v>
      </c>
      <c r="L173" s="49" t="s">
        <v>16</v>
      </c>
      <c r="M173" s="49" t="s">
        <v>14</v>
      </c>
      <c r="N173" s="49">
        <v>7.75</v>
      </c>
      <c r="O173" s="49">
        <v>6.25</v>
      </c>
      <c r="P173" s="49">
        <v>7</v>
      </c>
      <c r="Q173" s="49">
        <v>1.5</v>
      </c>
      <c r="R173" s="49" t="s">
        <v>183</v>
      </c>
      <c r="S173" s="49" t="s">
        <v>214</v>
      </c>
      <c r="T173" s="49" t="s">
        <v>162</v>
      </c>
      <c r="U173" s="49">
        <v>37.25</v>
      </c>
      <c r="V173" s="49">
        <f t="shared" si="2"/>
        <v>1</v>
      </c>
    </row>
    <row r="174" spans="1:22">
      <c r="A174" s="49" t="s">
        <v>50</v>
      </c>
      <c r="B174" s="49">
        <v>29</v>
      </c>
      <c r="C174" s="55" t="s">
        <v>744</v>
      </c>
      <c r="D174" s="55">
        <v>29</v>
      </c>
      <c r="E174" s="49">
        <v>40450</v>
      </c>
      <c r="F174" s="50" t="s">
        <v>724</v>
      </c>
      <c r="G174" s="49" t="s">
        <v>725</v>
      </c>
      <c r="H174" s="49" t="s">
        <v>270</v>
      </c>
      <c r="I174" s="49" t="s">
        <v>295</v>
      </c>
      <c r="J174" s="49" t="s">
        <v>454</v>
      </c>
      <c r="K174" s="49" t="s">
        <v>31</v>
      </c>
      <c r="L174" s="49" t="s">
        <v>48</v>
      </c>
      <c r="M174" s="49" t="s">
        <v>36</v>
      </c>
      <c r="N174" s="49">
        <v>7.25</v>
      </c>
      <c r="O174" s="49">
        <v>6.5</v>
      </c>
      <c r="P174" s="49">
        <v>6.5</v>
      </c>
      <c r="Q174" s="49">
        <v>1.5</v>
      </c>
      <c r="R174" s="49" t="s">
        <v>183</v>
      </c>
      <c r="S174" s="49" t="s">
        <v>168</v>
      </c>
      <c r="T174" s="49" t="s">
        <v>179</v>
      </c>
      <c r="U174" s="49">
        <v>35.5</v>
      </c>
      <c r="V174" s="49">
        <f t="shared" si="2"/>
        <v>1</v>
      </c>
    </row>
    <row r="175" spans="1:22">
      <c r="A175" s="49" t="s">
        <v>50</v>
      </c>
      <c r="B175" s="49">
        <v>30</v>
      </c>
      <c r="C175" s="55" t="s">
        <v>744</v>
      </c>
      <c r="D175" s="55">
        <v>30</v>
      </c>
      <c r="E175" s="49">
        <v>40467</v>
      </c>
      <c r="F175" s="50" t="s">
        <v>412</v>
      </c>
      <c r="G175" s="49" t="s">
        <v>726</v>
      </c>
      <c r="H175" s="49" t="s">
        <v>270</v>
      </c>
      <c r="I175" s="49" t="s">
        <v>295</v>
      </c>
      <c r="J175" s="49" t="s">
        <v>351</v>
      </c>
      <c r="K175" s="49" t="s">
        <v>68</v>
      </c>
      <c r="L175" s="49" t="s">
        <v>21</v>
      </c>
      <c r="M175" s="49" t="s">
        <v>124</v>
      </c>
      <c r="N175" s="49">
        <v>6.75</v>
      </c>
      <c r="O175" s="49">
        <v>6.25</v>
      </c>
      <c r="P175" s="49">
        <v>5.5</v>
      </c>
      <c r="Q175" s="49">
        <v>1.5</v>
      </c>
      <c r="R175" s="49" t="s">
        <v>67</v>
      </c>
      <c r="S175" s="49" t="s">
        <v>186</v>
      </c>
      <c r="T175" s="49" t="s">
        <v>219</v>
      </c>
      <c r="U175" s="49">
        <v>32.25</v>
      </c>
      <c r="V175" s="49">
        <f t="shared" si="2"/>
        <v>2</v>
      </c>
    </row>
    <row r="176" spans="1:22">
      <c r="A176" s="49" t="s">
        <v>50</v>
      </c>
      <c r="B176" s="49">
        <v>31</v>
      </c>
      <c r="C176" s="55" t="s">
        <v>744</v>
      </c>
      <c r="D176" s="55">
        <v>31</v>
      </c>
      <c r="E176" s="49">
        <v>40478</v>
      </c>
      <c r="F176" s="50" t="s">
        <v>571</v>
      </c>
      <c r="G176" s="49" t="s">
        <v>606</v>
      </c>
      <c r="H176" s="49" t="s">
        <v>270</v>
      </c>
      <c r="I176" s="49" t="s">
        <v>295</v>
      </c>
      <c r="J176" s="49" t="s">
        <v>727</v>
      </c>
      <c r="K176" s="49" t="s">
        <v>20</v>
      </c>
      <c r="L176" s="49" t="s">
        <v>16</v>
      </c>
      <c r="M176" s="49" t="s">
        <v>28</v>
      </c>
      <c r="N176" s="49">
        <v>6.75</v>
      </c>
      <c r="O176" s="49">
        <v>6.25</v>
      </c>
      <c r="P176" s="49">
        <v>6.5</v>
      </c>
      <c r="Q176" s="49">
        <v>1.5</v>
      </c>
      <c r="R176" s="49" t="s">
        <v>184</v>
      </c>
      <c r="S176" s="49" t="s">
        <v>214</v>
      </c>
      <c r="T176" s="49" t="s">
        <v>181</v>
      </c>
      <c r="U176" s="49">
        <v>34.25</v>
      </c>
      <c r="V176" s="49">
        <f t="shared" si="2"/>
        <v>2</v>
      </c>
    </row>
    <row r="177" spans="1:22">
      <c r="A177" s="49" t="s">
        <v>50</v>
      </c>
      <c r="B177" s="49">
        <v>32</v>
      </c>
      <c r="C177" s="55" t="s">
        <v>744</v>
      </c>
      <c r="D177" s="55">
        <v>32</v>
      </c>
      <c r="E177" s="49">
        <v>40580</v>
      </c>
      <c r="F177" s="50" t="s">
        <v>728</v>
      </c>
      <c r="G177" s="49" t="s">
        <v>670</v>
      </c>
      <c r="H177" s="49" t="s">
        <v>269</v>
      </c>
      <c r="I177" s="49" t="s">
        <v>295</v>
      </c>
      <c r="J177" s="49" t="s">
        <v>511</v>
      </c>
      <c r="K177" s="49" t="s">
        <v>27</v>
      </c>
      <c r="L177" s="49" t="s">
        <v>12</v>
      </c>
      <c r="M177" s="49" t="s">
        <v>13</v>
      </c>
      <c r="N177" s="49">
        <v>7</v>
      </c>
      <c r="O177" s="49">
        <v>8.5</v>
      </c>
      <c r="P177" s="49">
        <v>6</v>
      </c>
      <c r="Q177" s="49">
        <v>2.5</v>
      </c>
      <c r="R177" s="49" t="s">
        <v>141</v>
      </c>
      <c r="S177" s="49" t="s">
        <v>165</v>
      </c>
      <c r="T177" s="49" t="s">
        <v>166</v>
      </c>
      <c r="U177" s="49">
        <v>37</v>
      </c>
      <c r="V177" s="49">
        <f t="shared" si="2"/>
        <v>1</v>
      </c>
    </row>
    <row r="178" spans="1:22">
      <c r="A178" s="49" t="s">
        <v>50</v>
      </c>
      <c r="B178" s="49">
        <v>33</v>
      </c>
      <c r="C178" s="55" t="s">
        <v>744</v>
      </c>
      <c r="D178" s="55">
        <v>33</v>
      </c>
      <c r="E178" s="49">
        <v>40612</v>
      </c>
      <c r="F178" s="50" t="s">
        <v>729</v>
      </c>
      <c r="G178" s="49" t="s">
        <v>419</v>
      </c>
      <c r="H178" s="49" t="s">
        <v>270</v>
      </c>
      <c r="I178" s="49" t="s">
        <v>295</v>
      </c>
      <c r="J178" s="49" t="s">
        <v>730</v>
      </c>
      <c r="K178" s="49" t="s">
        <v>45</v>
      </c>
      <c r="L178" s="49" t="s">
        <v>87</v>
      </c>
      <c r="M178" s="49" t="s">
        <v>18</v>
      </c>
      <c r="N178" s="49">
        <v>6.25</v>
      </c>
      <c r="O178" s="49">
        <v>7.75</v>
      </c>
      <c r="P178" s="49">
        <v>7.25</v>
      </c>
      <c r="Q178" s="49">
        <v>1.5</v>
      </c>
      <c r="R178" s="49" t="s">
        <v>160</v>
      </c>
      <c r="S178" s="49" t="s">
        <v>173</v>
      </c>
      <c r="T178" s="49" t="s">
        <v>161</v>
      </c>
      <c r="U178" s="49">
        <v>36.25</v>
      </c>
      <c r="V178" s="49">
        <f t="shared" si="2"/>
        <v>1</v>
      </c>
    </row>
    <row r="179" spans="1:22">
      <c r="A179" s="49" t="s">
        <v>37</v>
      </c>
      <c r="B179" s="49">
        <v>6</v>
      </c>
      <c r="C179" s="55" t="s">
        <v>754</v>
      </c>
      <c r="D179" s="55">
        <v>1</v>
      </c>
      <c r="E179" s="49">
        <v>39741</v>
      </c>
      <c r="F179" s="50" t="s">
        <v>436</v>
      </c>
      <c r="G179" s="49" t="s">
        <v>311</v>
      </c>
      <c r="H179" s="49" t="s">
        <v>269</v>
      </c>
      <c r="I179" s="49" t="s">
        <v>437</v>
      </c>
      <c r="J179" s="49" t="s">
        <v>438</v>
      </c>
      <c r="K179" s="49" t="s">
        <v>21</v>
      </c>
      <c r="L179" s="49" t="s">
        <v>14</v>
      </c>
      <c r="M179" s="49" t="s">
        <v>123</v>
      </c>
      <c r="N179" s="49">
        <v>-1</v>
      </c>
      <c r="O179" s="49">
        <v>-1</v>
      </c>
      <c r="P179" s="49">
        <v>-1</v>
      </c>
      <c r="Q179" s="49">
        <v>1.5</v>
      </c>
      <c r="R179" s="49" t="s">
        <v>186</v>
      </c>
      <c r="S179" s="49" t="s">
        <v>162</v>
      </c>
      <c r="T179" s="49" t="s">
        <v>218</v>
      </c>
      <c r="U179" s="49">
        <v>-3.5</v>
      </c>
      <c r="V179" s="49" t="str">
        <f t="shared" si="2"/>
        <v/>
      </c>
    </row>
    <row r="180" spans="1:22">
      <c r="A180" s="49" t="s">
        <v>41</v>
      </c>
      <c r="B180" s="49">
        <v>17</v>
      </c>
      <c r="C180" s="55" t="s">
        <v>754</v>
      </c>
      <c r="D180" s="55">
        <v>18</v>
      </c>
      <c r="E180" s="49">
        <v>40301</v>
      </c>
      <c r="F180" s="50" t="s">
        <v>598</v>
      </c>
      <c r="G180" s="49" t="s">
        <v>542</v>
      </c>
      <c r="H180" s="49" t="s">
        <v>270</v>
      </c>
      <c r="I180" s="49" t="s">
        <v>277</v>
      </c>
      <c r="J180" s="49" t="s">
        <v>355</v>
      </c>
      <c r="K180" s="49" t="s">
        <v>12</v>
      </c>
      <c r="L180" s="49" t="s">
        <v>36</v>
      </c>
      <c r="M180" s="49" t="s">
        <v>24</v>
      </c>
      <c r="N180" s="49">
        <v>-1</v>
      </c>
      <c r="O180" s="49">
        <v>-1</v>
      </c>
      <c r="P180" s="49">
        <v>-1</v>
      </c>
      <c r="Q180" s="49">
        <v>1</v>
      </c>
      <c r="R180" s="49" t="s">
        <v>165</v>
      </c>
      <c r="S180" s="49" t="s">
        <v>179</v>
      </c>
      <c r="T180" s="49" t="s">
        <v>163</v>
      </c>
      <c r="U180" s="49">
        <v>-4</v>
      </c>
      <c r="V180" s="49" t="str">
        <f t="shared" si="2"/>
        <v/>
      </c>
    </row>
    <row r="181" spans="1:22">
      <c r="A181" s="49" t="s">
        <v>41</v>
      </c>
      <c r="B181" s="49">
        <v>6</v>
      </c>
      <c r="C181" s="55"/>
      <c r="D181" s="55"/>
      <c r="E181" s="49">
        <v>39734</v>
      </c>
      <c r="F181" s="50" t="s">
        <v>573</v>
      </c>
      <c r="G181" s="49" t="s">
        <v>311</v>
      </c>
      <c r="H181" s="49" t="s">
        <v>269</v>
      </c>
      <c r="I181" s="49" t="s">
        <v>295</v>
      </c>
      <c r="J181" s="49" t="s">
        <v>574</v>
      </c>
      <c r="K181" s="49" t="s">
        <v>28</v>
      </c>
      <c r="L181" s="49" t="s">
        <v>14</v>
      </c>
      <c r="M181" s="49" t="s">
        <v>123</v>
      </c>
      <c r="N181" s="49">
        <v>5</v>
      </c>
      <c r="O181" s="49">
        <v>2.5</v>
      </c>
      <c r="P181" s="49">
        <v>2.25</v>
      </c>
      <c r="Q181" s="49">
        <v>0.5</v>
      </c>
      <c r="R181" s="49" t="s">
        <v>181</v>
      </c>
      <c r="S181" s="49" t="s">
        <v>162</v>
      </c>
      <c r="T181" s="49" t="s">
        <v>218</v>
      </c>
      <c r="U181" s="49">
        <v>17.5</v>
      </c>
      <c r="V181" s="49" t="str">
        <f t="shared" si="2"/>
        <v/>
      </c>
    </row>
    <row r="182" spans="1:22">
      <c r="A182" s="49" t="s">
        <v>41</v>
      </c>
      <c r="B182" s="49">
        <v>11</v>
      </c>
      <c r="C182" s="55"/>
      <c r="D182" s="55"/>
      <c r="E182" s="49">
        <v>40042</v>
      </c>
      <c r="F182" s="50" t="s">
        <v>585</v>
      </c>
      <c r="G182" s="49" t="s">
        <v>586</v>
      </c>
      <c r="H182" s="49" t="s">
        <v>269</v>
      </c>
      <c r="I182" s="49" t="s">
        <v>295</v>
      </c>
      <c r="J182" s="49" t="s">
        <v>587</v>
      </c>
      <c r="K182" s="49" t="s">
        <v>117</v>
      </c>
      <c r="L182" s="49" t="s">
        <v>23</v>
      </c>
      <c r="M182" s="49" t="s">
        <v>98</v>
      </c>
      <c r="N182" s="49">
        <v>5</v>
      </c>
      <c r="O182" s="49">
        <v>4.5</v>
      </c>
      <c r="P182" s="49">
        <v>2.5</v>
      </c>
      <c r="Q182" s="49">
        <v>0.5</v>
      </c>
      <c r="R182" s="49" t="s">
        <v>209</v>
      </c>
      <c r="S182" s="49" t="s">
        <v>151</v>
      </c>
      <c r="T182" s="49" t="s">
        <v>192</v>
      </c>
      <c r="U182" s="49">
        <v>20</v>
      </c>
      <c r="V182" s="49">
        <f t="shared" si="2"/>
        <v>2</v>
      </c>
    </row>
    <row r="183" spans="1:22">
      <c r="A183" s="49" t="s">
        <v>47</v>
      </c>
      <c r="B183" s="49">
        <v>1</v>
      </c>
      <c r="C183" s="55"/>
      <c r="D183" s="55"/>
      <c r="E183" s="49">
        <v>39540</v>
      </c>
      <c r="F183" s="50" t="s">
        <v>461</v>
      </c>
      <c r="G183" s="49" t="s">
        <v>619</v>
      </c>
      <c r="H183" s="49" t="s">
        <v>269</v>
      </c>
      <c r="I183" s="49" t="s">
        <v>295</v>
      </c>
      <c r="J183" s="49" t="s">
        <v>285</v>
      </c>
      <c r="K183" s="49" t="s">
        <v>18</v>
      </c>
      <c r="L183" s="49" t="s">
        <v>24</v>
      </c>
      <c r="M183" s="49" t="s">
        <v>44</v>
      </c>
      <c r="N183" s="49">
        <v>4.5</v>
      </c>
      <c r="O183" s="49">
        <v>2.75</v>
      </c>
      <c r="P183" s="49">
        <v>3</v>
      </c>
      <c r="Q183" s="49">
        <v>0</v>
      </c>
      <c r="R183" s="49" t="s">
        <v>161</v>
      </c>
      <c r="S183" s="49" t="s">
        <v>163</v>
      </c>
      <c r="T183" s="49" t="s">
        <v>153</v>
      </c>
      <c r="U183" s="49">
        <v>17.75</v>
      </c>
      <c r="V183" s="49" t="str">
        <f t="shared" si="2"/>
        <v/>
      </c>
    </row>
    <row r="184" spans="1:22">
      <c r="A184" s="49" t="s">
        <v>47</v>
      </c>
      <c r="B184" s="49">
        <v>9</v>
      </c>
      <c r="C184" s="55"/>
      <c r="D184" s="55"/>
      <c r="E184" s="49">
        <v>39882</v>
      </c>
      <c r="F184" s="50" t="s">
        <v>633</v>
      </c>
      <c r="G184" s="49" t="s">
        <v>514</v>
      </c>
      <c r="H184" s="49" t="s">
        <v>270</v>
      </c>
      <c r="I184" s="49" t="s">
        <v>295</v>
      </c>
      <c r="J184" s="49" t="s">
        <v>634</v>
      </c>
      <c r="K184" s="49" t="s">
        <v>18</v>
      </c>
      <c r="L184" s="49" t="s">
        <v>24</v>
      </c>
      <c r="M184" s="49" t="s">
        <v>44</v>
      </c>
      <c r="N184" s="49">
        <v>6.5</v>
      </c>
      <c r="O184" s="49">
        <v>2.25</v>
      </c>
      <c r="P184" s="49">
        <v>1.5</v>
      </c>
      <c r="Q184" s="49">
        <v>0.5</v>
      </c>
      <c r="R184" s="49" t="s">
        <v>161</v>
      </c>
      <c r="S184" s="49" t="s">
        <v>163</v>
      </c>
      <c r="T184" s="49" t="s">
        <v>153</v>
      </c>
      <c r="U184" s="49">
        <v>18.75</v>
      </c>
      <c r="V184" s="49" t="str">
        <f t="shared" si="2"/>
        <v/>
      </c>
    </row>
    <row r="185" spans="1:22">
      <c r="A185" s="49" t="s">
        <v>47</v>
      </c>
      <c r="B185" s="49">
        <v>12</v>
      </c>
      <c r="C185" s="55"/>
      <c r="D185" s="55"/>
      <c r="E185" s="49">
        <v>40113</v>
      </c>
      <c r="F185" s="50" t="s">
        <v>638</v>
      </c>
      <c r="G185" s="49" t="s">
        <v>639</v>
      </c>
      <c r="H185" s="49" t="s">
        <v>270</v>
      </c>
      <c r="I185" s="49" t="s">
        <v>281</v>
      </c>
      <c r="J185" s="49" t="s">
        <v>398</v>
      </c>
      <c r="K185" s="49" t="s">
        <v>12</v>
      </c>
      <c r="L185" s="49" t="s">
        <v>14</v>
      </c>
      <c r="M185" s="49" t="s">
        <v>24</v>
      </c>
      <c r="N185" s="49">
        <v>4.25</v>
      </c>
      <c r="O185" s="49">
        <v>3.5</v>
      </c>
      <c r="P185" s="49">
        <v>3.25</v>
      </c>
      <c r="Q185" s="49">
        <v>0.5</v>
      </c>
      <c r="R185" s="49" t="s">
        <v>165</v>
      </c>
      <c r="S185" s="49" t="s">
        <v>162</v>
      </c>
      <c r="T185" s="49" t="s">
        <v>163</v>
      </c>
      <c r="U185" s="49">
        <v>19</v>
      </c>
      <c r="V185" s="49" t="str">
        <f t="shared" si="2"/>
        <v/>
      </c>
    </row>
    <row r="186" spans="1:22">
      <c r="A186" s="49" t="s">
        <v>47</v>
      </c>
      <c r="B186" s="49">
        <v>15</v>
      </c>
      <c r="C186" s="55"/>
      <c r="D186" s="55"/>
      <c r="E186" s="49">
        <v>40126</v>
      </c>
      <c r="F186" s="50" t="s">
        <v>644</v>
      </c>
      <c r="G186" s="49" t="s">
        <v>645</v>
      </c>
      <c r="H186" s="49" t="s">
        <v>269</v>
      </c>
      <c r="I186" s="49" t="s">
        <v>295</v>
      </c>
      <c r="J186" s="49" t="s">
        <v>646</v>
      </c>
      <c r="K186" s="49" t="s">
        <v>14</v>
      </c>
      <c r="L186" s="49" t="s">
        <v>18</v>
      </c>
      <c r="M186" s="49" t="s">
        <v>24</v>
      </c>
      <c r="N186" s="49">
        <v>4.5</v>
      </c>
      <c r="O186" s="49">
        <v>2.75</v>
      </c>
      <c r="P186" s="49">
        <v>0.75</v>
      </c>
      <c r="Q186" s="49">
        <v>1</v>
      </c>
      <c r="R186" s="49" t="s">
        <v>162</v>
      </c>
      <c r="S186" s="49" t="s">
        <v>161</v>
      </c>
      <c r="T186" s="49" t="s">
        <v>163</v>
      </c>
      <c r="U186" s="49">
        <v>14.25</v>
      </c>
      <c r="V186" s="49" t="str">
        <f t="shared" si="2"/>
        <v/>
      </c>
    </row>
    <row r="187" spans="1:22">
      <c r="A187" s="49" t="s">
        <v>731</v>
      </c>
      <c r="B187" s="49"/>
      <c r="C187" s="55"/>
      <c r="D187" s="55"/>
      <c r="E187" s="49">
        <v>39793</v>
      </c>
      <c r="F187" s="50" t="s">
        <v>732</v>
      </c>
      <c r="G187" s="49" t="s">
        <v>628</v>
      </c>
      <c r="H187" s="49" t="s">
        <v>270</v>
      </c>
      <c r="I187" s="49" t="s">
        <v>295</v>
      </c>
      <c r="J187" s="49" t="s">
        <v>733</v>
      </c>
      <c r="K187" s="49" t="s">
        <v>21</v>
      </c>
      <c r="L187" s="49" t="s">
        <v>18</v>
      </c>
      <c r="M187" s="49" t="s">
        <v>14</v>
      </c>
      <c r="N187" s="49">
        <v>7</v>
      </c>
      <c r="O187" s="49">
        <v>6.5</v>
      </c>
      <c r="P187" s="49">
        <v>2.75</v>
      </c>
      <c r="Q187" s="49">
        <v>2.5</v>
      </c>
      <c r="R187" s="49" t="s">
        <v>186</v>
      </c>
      <c r="S187" s="49" t="s">
        <v>161</v>
      </c>
      <c r="T187" s="49" t="s">
        <v>162</v>
      </c>
      <c r="U187" s="49">
        <v>28.5</v>
      </c>
      <c r="V187" s="49">
        <f t="shared" si="2"/>
        <v>2</v>
      </c>
    </row>
  </sheetData>
  <sheetProtection password="CB3C" sheet="1" objects="1" scenarios="1"/>
  <sortState ref="A2:V187">
    <sortCondition ref="C2:C187"/>
    <sortCondition ref="D2:D187"/>
  </sortState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Normal="100" workbookViewId="0">
      <selection sqref="A1:N1"/>
    </sheetView>
  </sheetViews>
  <sheetFormatPr defaultColWidth="20.109375" defaultRowHeight="16.8"/>
  <cols>
    <col min="1" max="1" width="6.33203125" style="1" customWidth="1"/>
    <col min="2" max="2" width="6.5546875" style="1" customWidth="1"/>
    <col min="3" max="15" width="6.88671875" style="1" customWidth="1"/>
    <col min="16" max="16" width="20.109375" style="1"/>
    <col min="17" max="17" width="21.88671875" style="1" bestFit="1" customWidth="1"/>
    <col min="18" max="256" width="20.109375" style="1"/>
    <col min="257" max="257" width="6.33203125" style="1" customWidth="1"/>
    <col min="258" max="258" width="6.5546875" style="1" customWidth="1"/>
    <col min="259" max="270" width="6.88671875" style="1" customWidth="1"/>
    <col min="271" max="512" width="20.109375" style="1"/>
    <col min="513" max="513" width="6.33203125" style="1" customWidth="1"/>
    <col min="514" max="514" width="6.5546875" style="1" customWidth="1"/>
    <col min="515" max="526" width="6.88671875" style="1" customWidth="1"/>
    <col min="527" max="768" width="20.109375" style="1"/>
    <col min="769" max="769" width="6.33203125" style="1" customWidth="1"/>
    <col min="770" max="770" width="6.5546875" style="1" customWidth="1"/>
    <col min="771" max="782" width="6.88671875" style="1" customWidth="1"/>
    <col min="783" max="1024" width="20.109375" style="1"/>
    <col min="1025" max="1025" width="6.33203125" style="1" customWidth="1"/>
    <col min="1026" max="1026" width="6.5546875" style="1" customWidth="1"/>
    <col min="1027" max="1038" width="6.88671875" style="1" customWidth="1"/>
    <col min="1039" max="1280" width="20.109375" style="1"/>
    <col min="1281" max="1281" width="6.33203125" style="1" customWidth="1"/>
    <col min="1282" max="1282" width="6.5546875" style="1" customWidth="1"/>
    <col min="1283" max="1294" width="6.88671875" style="1" customWidth="1"/>
    <col min="1295" max="1536" width="20.109375" style="1"/>
    <col min="1537" max="1537" width="6.33203125" style="1" customWidth="1"/>
    <col min="1538" max="1538" width="6.5546875" style="1" customWidth="1"/>
    <col min="1539" max="1550" width="6.88671875" style="1" customWidth="1"/>
    <col min="1551" max="1792" width="20.109375" style="1"/>
    <col min="1793" max="1793" width="6.33203125" style="1" customWidth="1"/>
    <col min="1794" max="1794" width="6.5546875" style="1" customWidth="1"/>
    <col min="1795" max="1806" width="6.88671875" style="1" customWidth="1"/>
    <col min="1807" max="2048" width="20.109375" style="1"/>
    <col min="2049" max="2049" width="6.33203125" style="1" customWidth="1"/>
    <col min="2050" max="2050" width="6.5546875" style="1" customWidth="1"/>
    <col min="2051" max="2062" width="6.88671875" style="1" customWidth="1"/>
    <col min="2063" max="2304" width="20.109375" style="1"/>
    <col min="2305" max="2305" width="6.33203125" style="1" customWidth="1"/>
    <col min="2306" max="2306" width="6.5546875" style="1" customWidth="1"/>
    <col min="2307" max="2318" width="6.88671875" style="1" customWidth="1"/>
    <col min="2319" max="2560" width="20.109375" style="1"/>
    <col min="2561" max="2561" width="6.33203125" style="1" customWidth="1"/>
    <col min="2562" max="2562" width="6.5546875" style="1" customWidth="1"/>
    <col min="2563" max="2574" width="6.88671875" style="1" customWidth="1"/>
    <col min="2575" max="2816" width="20.109375" style="1"/>
    <col min="2817" max="2817" width="6.33203125" style="1" customWidth="1"/>
    <col min="2818" max="2818" width="6.5546875" style="1" customWidth="1"/>
    <col min="2819" max="2830" width="6.88671875" style="1" customWidth="1"/>
    <col min="2831" max="3072" width="20.109375" style="1"/>
    <col min="3073" max="3073" width="6.33203125" style="1" customWidth="1"/>
    <col min="3074" max="3074" width="6.5546875" style="1" customWidth="1"/>
    <col min="3075" max="3086" width="6.88671875" style="1" customWidth="1"/>
    <col min="3087" max="3328" width="20.109375" style="1"/>
    <col min="3329" max="3329" width="6.33203125" style="1" customWidth="1"/>
    <col min="3330" max="3330" width="6.5546875" style="1" customWidth="1"/>
    <col min="3331" max="3342" width="6.88671875" style="1" customWidth="1"/>
    <col min="3343" max="3584" width="20.109375" style="1"/>
    <col min="3585" max="3585" width="6.33203125" style="1" customWidth="1"/>
    <col min="3586" max="3586" width="6.5546875" style="1" customWidth="1"/>
    <col min="3587" max="3598" width="6.88671875" style="1" customWidth="1"/>
    <col min="3599" max="3840" width="20.109375" style="1"/>
    <col min="3841" max="3841" width="6.33203125" style="1" customWidth="1"/>
    <col min="3842" max="3842" width="6.5546875" style="1" customWidth="1"/>
    <col min="3843" max="3854" width="6.88671875" style="1" customWidth="1"/>
    <col min="3855" max="4096" width="20.109375" style="1"/>
    <col min="4097" max="4097" width="6.33203125" style="1" customWidth="1"/>
    <col min="4098" max="4098" width="6.5546875" style="1" customWidth="1"/>
    <col min="4099" max="4110" width="6.88671875" style="1" customWidth="1"/>
    <col min="4111" max="4352" width="20.109375" style="1"/>
    <col min="4353" max="4353" width="6.33203125" style="1" customWidth="1"/>
    <col min="4354" max="4354" width="6.5546875" style="1" customWidth="1"/>
    <col min="4355" max="4366" width="6.88671875" style="1" customWidth="1"/>
    <col min="4367" max="4608" width="20.109375" style="1"/>
    <col min="4609" max="4609" width="6.33203125" style="1" customWidth="1"/>
    <col min="4610" max="4610" width="6.5546875" style="1" customWidth="1"/>
    <col min="4611" max="4622" width="6.88671875" style="1" customWidth="1"/>
    <col min="4623" max="4864" width="20.109375" style="1"/>
    <col min="4865" max="4865" width="6.33203125" style="1" customWidth="1"/>
    <col min="4866" max="4866" width="6.5546875" style="1" customWidth="1"/>
    <col min="4867" max="4878" width="6.88671875" style="1" customWidth="1"/>
    <col min="4879" max="5120" width="20.109375" style="1"/>
    <col min="5121" max="5121" width="6.33203125" style="1" customWidth="1"/>
    <col min="5122" max="5122" width="6.5546875" style="1" customWidth="1"/>
    <col min="5123" max="5134" width="6.88671875" style="1" customWidth="1"/>
    <col min="5135" max="5376" width="20.109375" style="1"/>
    <col min="5377" max="5377" width="6.33203125" style="1" customWidth="1"/>
    <col min="5378" max="5378" width="6.5546875" style="1" customWidth="1"/>
    <col min="5379" max="5390" width="6.88671875" style="1" customWidth="1"/>
    <col min="5391" max="5632" width="20.109375" style="1"/>
    <col min="5633" max="5633" width="6.33203125" style="1" customWidth="1"/>
    <col min="5634" max="5634" width="6.5546875" style="1" customWidth="1"/>
    <col min="5635" max="5646" width="6.88671875" style="1" customWidth="1"/>
    <col min="5647" max="5888" width="20.109375" style="1"/>
    <col min="5889" max="5889" width="6.33203125" style="1" customWidth="1"/>
    <col min="5890" max="5890" width="6.5546875" style="1" customWidth="1"/>
    <col min="5891" max="5902" width="6.88671875" style="1" customWidth="1"/>
    <col min="5903" max="6144" width="20.109375" style="1"/>
    <col min="6145" max="6145" width="6.33203125" style="1" customWidth="1"/>
    <col min="6146" max="6146" width="6.5546875" style="1" customWidth="1"/>
    <col min="6147" max="6158" width="6.88671875" style="1" customWidth="1"/>
    <col min="6159" max="6400" width="20.109375" style="1"/>
    <col min="6401" max="6401" width="6.33203125" style="1" customWidth="1"/>
    <col min="6402" max="6402" width="6.5546875" style="1" customWidth="1"/>
    <col min="6403" max="6414" width="6.88671875" style="1" customWidth="1"/>
    <col min="6415" max="6656" width="20.109375" style="1"/>
    <col min="6657" max="6657" width="6.33203125" style="1" customWidth="1"/>
    <col min="6658" max="6658" width="6.5546875" style="1" customWidth="1"/>
    <col min="6659" max="6670" width="6.88671875" style="1" customWidth="1"/>
    <col min="6671" max="6912" width="20.109375" style="1"/>
    <col min="6913" max="6913" width="6.33203125" style="1" customWidth="1"/>
    <col min="6914" max="6914" width="6.5546875" style="1" customWidth="1"/>
    <col min="6915" max="6926" width="6.88671875" style="1" customWidth="1"/>
    <col min="6927" max="7168" width="20.109375" style="1"/>
    <col min="7169" max="7169" width="6.33203125" style="1" customWidth="1"/>
    <col min="7170" max="7170" width="6.5546875" style="1" customWidth="1"/>
    <col min="7171" max="7182" width="6.88671875" style="1" customWidth="1"/>
    <col min="7183" max="7424" width="20.109375" style="1"/>
    <col min="7425" max="7425" width="6.33203125" style="1" customWidth="1"/>
    <col min="7426" max="7426" width="6.5546875" style="1" customWidth="1"/>
    <col min="7427" max="7438" width="6.88671875" style="1" customWidth="1"/>
    <col min="7439" max="7680" width="20.109375" style="1"/>
    <col min="7681" max="7681" width="6.33203125" style="1" customWidth="1"/>
    <col min="7682" max="7682" width="6.5546875" style="1" customWidth="1"/>
    <col min="7683" max="7694" width="6.88671875" style="1" customWidth="1"/>
    <col min="7695" max="7936" width="20.109375" style="1"/>
    <col min="7937" max="7937" width="6.33203125" style="1" customWidth="1"/>
    <col min="7938" max="7938" width="6.5546875" style="1" customWidth="1"/>
    <col min="7939" max="7950" width="6.88671875" style="1" customWidth="1"/>
    <col min="7951" max="8192" width="20.109375" style="1"/>
    <col min="8193" max="8193" width="6.33203125" style="1" customWidth="1"/>
    <col min="8194" max="8194" width="6.5546875" style="1" customWidth="1"/>
    <col min="8195" max="8206" width="6.88671875" style="1" customWidth="1"/>
    <col min="8207" max="8448" width="20.109375" style="1"/>
    <col min="8449" max="8449" width="6.33203125" style="1" customWidth="1"/>
    <col min="8450" max="8450" width="6.5546875" style="1" customWidth="1"/>
    <col min="8451" max="8462" width="6.88671875" style="1" customWidth="1"/>
    <col min="8463" max="8704" width="20.109375" style="1"/>
    <col min="8705" max="8705" width="6.33203125" style="1" customWidth="1"/>
    <col min="8706" max="8706" width="6.5546875" style="1" customWidth="1"/>
    <col min="8707" max="8718" width="6.88671875" style="1" customWidth="1"/>
    <col min="8719" max="8960" width="20.109375" style="1"/>
    <col min="8961" max="8961" width="6.33203125" style="1" customWidth="1"/>
    <col min="8962" max="8962" width="6.5546875" style="1" customWidth="1"/>
    <col min="8963" max="8974" width="6.88671875" style="1" customWidth="1"/>
    <col min="8975" max="9216" width="20.109375" style="1"/>
    <col min="9217" max="9217" width="6.33203125" style="1" customWidth="1"/>
    <col min="9218" max="9218" width="6.5546875" style="1" customWidth="1"/>
    <col min="9219" max="9230" width="6.88671875" style="1" customWidth="1"/>
    <col min="9231" max="9472" width="20.109375" style="1"/>
    <col min="9473" max="9473" width="6.33203125" style="1" customWidth="1"/>
    <col min="9474" max="9474" width="6.5546875" style="1" customWidth="1"/>
    <col min="9475" max="9486" width="6.88671875" style="1" customWidth="1"/>
    <col min="9487" max="9728" width="20.109375" style="1"/>
    <col min="9729" max="9729" width="6.33203125" style="1" customWidth="1"/>
    <col min="9730" max="9730" width="6.5546875" style="1" customWidth="1"/>
    <col min="9731" max="9742" width="6.88671875" style="1" customWidth="1"/>
    <col min="9743" max="9984" width="20.109375" style="1"/>
    <col min="9985" max="9985" width="6.33203125" style="1" customWidth="1"/>
    <col min="9986" max="9986" width="6.5546875" style="1" customWidth="1"/>
    <col min="9987" max="9998" width="6.88671875" style="1" customWidth="1"/>
    <col min="9999" max="10240" width="20.109375" style="1"/>
    <col min="10241" max="10241" width="6.33203125" style="1" customWidth="1"/>
    <col min="10242" max="10242" width="6.5546875" style="1" customWidth="1"/>
    <col min="10243" max="10254" width="6.88671875" style="1" customWidth="1"/>
    <col min="10255" max="10496" width="20.109375" style="1"/>
    <col min="10497" max="10497" width="6.33203125" style="1" customWidth="1"/>
    <col min="10498" max="10498" width="6.5546875" style="1" customWidth="1"/>
    <col min="10499" max="10510" width="6.88671875" style="1" customWidth="1"/>
    <col min="10511" max="10752" width="20.109375" style="1"/>
    <col min="10753" max="10753" width="6.33203125" style="1" customWidth="1"/>
    <col min="10754" max="10754" width="6.5546875" style="1" customWidth="1"/>
    <col min="10755" max="10766" width="6.88671875" style="1" customWidth="1"/>
    <col min="10767" max="11008" width="20.109375" style="1"/>
    <col min="11009" max="11009" width="6.33203125" style="1" customWidth="1"/>
    <col min="11010" max="11010" width="6.5546875" style="1" customWidth="1"/>
    <col min="11011" max="11022" width="6.88671875" style="1" customWidth="1"/>
    <col min="11023" max="11264" width="20.109375" style="1"/>
    <col min="11265" max="11265" width="6.33203125" style="1" customWidth="1"/>
    <col min="11266" max="11266" width="6.5546875" style="1" customWidth="1"/>
    <col min="11267" max="11278" width="6.88671875" style="1" customWidth="1"/>
    <col min="11279" max="11520" width="20.109375" style="1"/>
    <col min="11521" max="11521" width="6.33203125" style="1" customWidth="1"/>
    <col min="11522" max="11522" width="6.5546875" style="1" customWidth="1"/>
    <col min="11523" max="11534" width="6.88671875" style="1" customWidth="1"/>
    <col min="11535" max="11776" width="20.109375" style="1"/>
    <col min="11777" max="11777" width="6.33203125" style="1" customWidth="1"/>
    <col min="11778" max="11778" width="6.5546875" style="1" customWidth="1"/>
    <col min="11779" max="11790" width="6.88671875" style="1" customWidth="1"/>
    <col min="11791" max="12032" width="20.109375" style="1"/>
    <col min="12033" max="12033" width="6.33203125" style="1" customWidth="1"/>
    <col min="12034" max="12034" width="6.5546875" style="1" customWidth="1"/>
    <col min="12035" max="12046" width="6.88671875" style="1" customWidth="1"/>
    <col min="12047" max="12288" width="20.109375" style="1"/>
    <col min="12289" max="12289" width="6.33203125" style="1" customWidth="1"/>
    <col min="12290" max="12290" width="6.5546875" style="1" customWidth="1"/>
    <col min="12291" max="12302" width="6.88671875" style="1" customWidth="1"/>
    <col min="12303" max="12544" width="20.109375" style="1"/>
    <col min="12545" max="12545" width="6.33203125" style="1" customWidth="1"/>
    <col min="12546" max="12546" width="6.5546875" style="1" customWidth="1"/>
    <col min="12547" max="12558" width="6.88671875" style="1" customWidth="1"/>
    <col min="12559" max="12800" width="20.109375" style="1"/>
    <col min="12801" max="12801" width="6.33203125" style="1" customWidth="1"/>
    <col min="12802" max="12802" width="6.5546875" style="1" customWidth="1"/>
    <col min="12803" max="12814" width="6.88671875" style="1" customWidth="1"/>
    <col min="12815" max="13056" width="20.109375" style="1"/>
    <col min="13057" max="13057" width="6.33203125" style="1" customWidth="1"/>
    <col min="13058" max="13058" width="6.5546875" style="1" customWidth="1"/>
    <col min="13059" max="13070" width="6.88671875" style="1" customWidth="1"/>
    <col min="13071" max="13312" width="20.109375" style="1"/>
    <col min="13313" max="13313" width="6.33203125" style="1" customWidth="1"/>
    <col min="13314" max="13314" width="6.5546875" style="1" customWidth="1"/>
    <col min="13315" max="13326" width="6.88671875" style="1" customWidth="1"/>
    <col min="13327" max="13568" width="20.109375" style="1"/>
    <col min="13569" max="13569" width="6.33203125" style="1" customWidth="1"/>
    <col min="13570" max="13570" width="6.5546875" style="1" customWidth="1"/>
    <col min="13571" max="13582" width="6.88671875" style="1" customWidth="1"/>
    <col min="13583" max="13824" width="20.109375" style="1"/>
    <col min="13825" max="13825" width="6.33203125" style="1" customWidth="1"/>
    <col min="13826" max="13826" width="6.5546875" style="1" customWidth="1"/>
    <col min="13827" max="13838" width="6.88671875" style="1" customWidth="1"/>
    <col min="13839" max="14080" width="20.109375" style="1"/>
    <col min="14081" max="14081" width="6.33203125" style="1" customWidth="1"/>
    <col min="14082" max="14082" width="6.5546875" style="1" customWidth="1"/>
    <col min="14083" max="14094" width="6.88671875" style="1" customWidth="1"/>
    <col min="14095" max="14336" width="20.109375" style="1"/>
    <col min="14337" max="14337" width="6.33203125" style="1" customWidth="1"/>
    <col min="14338" max="14338" width="6.5546875" style="1" customWidth="1"/>
    <col min="14339" max="14350" width="6.88671875" style="1" customWidth="1"/>
    <col min="14351" max="14592" width="20.109375" style="1"/>
    <col min="14593" max="14593" width="6.33203125" style="1" customWidth="1"/>
    <col min="14594" max="14594" width="6.5546875" style="1" customWidth="1"/>
    <col min="14595" max="14606" width="6.88671875" style="1" customWidth="1"/>
    <col min="14607" max="14848" width="20.109375" style="1"/>
    <col min="14849" max="14849" width="6.33203125" style="1" customWidth="1"/>
    <col min="14850" max="14850" width="6.5546875" style="1" customWidth="1"/>
    <col min="14851" max="14862" width="6.88671875" style="1" customWidth="1"/>
    <col min="14863" max="15104" width="20.109375" style="1"/>
    <col min="15105" max="15105" width="6.33203125" style="1" customWidth="1"/>
    <col min="15106" max="15106" width="6.5546875" style="1" customWidth="1"/>
    <col min="15107" max="15118" width="6.88671875" style="1" customWidth="1"/>
    <col min="15119" max="15360" width="20.109375" style="1"/>
    <col min="15361" max="15361" width="6.33203125" style="1" customWidth="1"/>
    <col min="15362" max="15362" width="6.5546875" style="1" customWidth="1"/>
    <col min="15363" max="15374" width="6.88671875" style="1" customWidth="1"/>
    <col min="15375" max="15616" width="20.109375" style="1"/>
    <col min="15617" max="15617" width="6.33203125" style="1" customWidth="1"/>
    <col min="15618" max="15618" width="6.5546875" style="1" customWidth="1"/>
    <col min="15619" max="15630" width="6.88671875" style="1" customWidth="1"/>
    <col min="15631" max="15872" width="20.109375" style="1"/>
    <col min="15873" max="15873" width="6.33203125" style="1" customWidth="1"/>
    <col min="15874" max="15874" width="6.5546875" style="1" customWidth="1"/>
    <col min="15875" max="15886" width="6.88671875" style="1" customWidth="1"/>
    <col min="15887" max="16128" width="20.109375" style="1"/>
    <col min="16129" max="16129" width="6.33203125" style="1" customWidth="1"/>
    <col min="16130" max="16130" width="6.5546875" style="1" customWidth="1"/>
    <col min="16131" max="16142" width="6.88671875" style="1" customWidth="1"/>
    <col min="16143" max="16384" width="20.109375" style="1"/>
  </cols>
  <sheetData>
    <row r="1" spans="1:18" ht="27">
      <c r="A1" s="70" t="s">
        <v>222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8" ht="22.8">
      <c r="A2" s="71" t="s">
        <v>291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4" spans="1:18">
      <c r="A4" s="73" t="s">
        <v>223</v>
      </c>
      <c r="B4" s="73" t="s">
        <v>224</v>
      </c>
      <c r="C4" s="67" t="s">
        <v>225</v>
      </c>
      <c r="D4" s="67"/>
      <c r="E4" s="67"/>
      <c r="F4" s="67"/>
      <c r="G4" s="67" t="s">
        <v>226</v>
      </c>
      <c r="H4" s="67"/>
      <c r="I4" s="67"/>
      <c r="J4" s="67"/>
      <c r="K4" s="74" t="s">
        <v>227</v>
      </c>
      <c r="L4" s="75"/>
      <c r="M4" s="75"/>
      <c r="N4" s="76"/>
      <c r="P4" s="2" t="s">
        <v>256</v>
      </c>
      <c r="Q4" s="3">
        <v>2</v>
      </c>
    </row>
    <row r="5" spans="1:18">
      <c r="A5" s="73"/>
      <c r="B5" s="73"/>
      <c r="C5" s="4" t="s">
        <v>228</v>
      </c>
      <c r="D5" s="4" t="s">
        <v>229</v>
      </c>
      <c r="E5" s="4" t="s">
        <v>230</v>
      </c>
      <c r="F5" s="4" t="s">
        <v>229</v>
      </c>
      <c r="G5" s="4" t="s">
        <v>228</v>
      </c>
      <c r="H5" s="4" t="s">
        <v>229</v>
      </c>
      <c r="I5" s="4" t="s">
        <v>230</v>
      </c>
      <c r="J5" s="4" t="s">
        <v>229</v>
      </c>
      <c r="K5" s="4" t="s">
        <v>228</v>
      </c>
      <c r="L5" s="4" t="s">
        <v>229</v>
      </c>
      <c r="M5" s="4" t="s">
        <v>230</v>
      </c>
      <c r="N5" s="4" t="s">
        <v>229</v>
      </c>
      <c r="P5" s="2" t="s">
        <v>255</v>
      </c>
      <c r="Q5" s="3">
        <f>COUNTA(DIEM1!A:A)</f>
        <v>187</v>
      </c>
    </row>
    <row r="6" spans="1:18" ht="18">
      <c r="A6" s="4" t="s">
        <v>11</v>
      </c>
      <c r="B6" s="5">
        <f ca="1">COUNTIF(INDIRECT($Q$8),$A6)</f>
        <v>16</v>
      </c>
      <c r="C6" s="3">
        <f ca="1">SUMPRODUCT((INDIRECT($Q$8)=$A6)*(INDIRECT($Q$9)&gt;=5))</f>
        <v>14</v>
      </c>
      <c r="D6" s="6">
        <f t="shared" ref="D6:D13" ca="1" si="0">C6/B6%</f>
        <v>87.5</v>
      </c>
      <c r="E6" s="7">
        <f t="shared" ref="E6:E13" ca="1" si="1">B6-C6</f>
        <v>2</v>
      </c>
      <c r="F6" s="8">
        <f t="shared" ref="F6:F13" ca="1" si="2">100-D6</f>
        <v>12.5</v>
      </c>
      <c r="G6" s="3">
        <f ca="1">SUMPRODUCT((INDIRECT($Q$8)=$A6)*(INDIRECT($Q$10)&gt;=5))</f>
        <v>11</v>
      </c>
      <c r="H6" s="6">
        <f t="shared" ref="H6:H13" ca="1" si="3">G6/B6%</f>
        <v>68.75</v>
      </c>
      <c r="I6" s="7">
        <f t="shared" ref="I6:I13" ca="1" si="4">B6-G6</f>
        <v>5</v>
      </c>
      <c r="J6" s="8">
        <f t="shared" ref="J6:J13" ca="1" si="5">100-H6</f>
        <v>31.25</v>
      </c>
      <c r="K6" s="3">
        <f ca="1">SUMPRODUCT((INDIRECT($Q$8)=$A6)*(INDIRECT($Q$11)&gt;=5))</f>
        <v>9</v>
      </c>
      <c r="L6" s="6">
        <f t="shared" ref="L6:L13" ca="1" si="6">K6/B6%</f>
        <v>56.25</v>
      </c>
      <c r="M6" s="7">
        <f t="shared" ref="M6:M13" ca="1" si="7">B6-K6</f>
        <v>7</v>
      </c>
      <c r="N6" s="8">
        <f t="shared" ref="N6:N13" ca="1" si="8">100-L6</f>
        <v>43.75</v>
      </c>
      <c r="R6" s="9"/>
    </row>
    <row r="7" spans="1:18" ht="18">
      <c r="A7" s="4" t="s">
        <v>29</v>
      </c>
      <c r="B7" s="5">
        <f t="shared" ref="B7:B12" ca="1" si="9">COUNTIF(INDIRECT($Q$8),$A7)</f>
        <v>29</v>
      </c>
      <c r="C7" s="3">
        <f t="shared" ref="C7:C12" ca="1" si="10">SUMPRODUCT((INDIRECT($Q$8)=$A7)*(INDIRECT($Q$9)&gt;=5))</f>
        <v>27</v>
      </c>
      <c r="D7" s="6">
        <f t="shared" ca="1" si="0"/>
        <v>93.103448275862078</v>
      </c>
      <c r="E7" s="7">
        <f t="shared" ca="1" si="1"/>
        <v>2</v>
      </c>
      <c r="F7" s="8">
        <f t="shared" ca="1" si="2"/>
        <v>6.8965517241379217</v>
      </c>
      <c r="G7" s="3">
        <f t="shared" ref="G7:G12" ca="1" si="11">SUMPRODUCT((INDIRECT($Q$8)=$A7)*(INDIRECT($Q$10)&gt;=5))</f>
        <v>9</v>
      </c>
      <c r="H7" s="6">
        <f t="shared" ca="1" si="3"/>
        <v>31.03448275862069</v>
      </c>
      <c r="I7" s="7">
        <f t="shared" ca="1" si="4"/>
        <v>20</v>
      </c>
      <c r="J7" s="8">
        <f t="shared" ca="1" si="5"/>
        <v>68.965517241379303</v>
      </c>
      <c r="K7" s="3">
        <f t="shared" ref="K7:K12" ca="1" si="12">SUMPRODUCT((INDIRECT($Q$8)=$A7)*(INDIRECT($Q$11)&gt;=5))</f>
        <v>4</v>
      </c>
      <c r="L7" s="6">
        <f t="shared" ca="1" si="6"/>
        <v>13.793103448275863</v>
      </c>
      <c r="M7" s="7">
        <f t="shared" ca="1" si="7"/>
        <v>25</v>
      </c>
      <c r="N7" s="8">
        <f t="shared" ca="1" si="8"/>
        <v>86.206896551724142</v>
      </c>
      <c r="Q7" s="9" t="s">
        <v>259</v>
      </c>
    </row>
    <row r="8" spans="1:18" ht="18">
      <c r="A8" s="4" t="s">
        <v>37</v>
      </c>
      <c r="B8" s="5">
        <f t="shared" ca="1" si="9"/>
        <v>28</v>
      </c>
      <c r="C8" s="3">
        <f t="shared" ca="1" si="10"/>
        <v>25</v>
      </c>
      <c r="D8" s="6">
        <f t="shared" ca="1" si="0"/>
        <v>89.285714285714278</v>
      </c>
      <c r="E8" s="7">
        <f t="shared" ca="1" si="1"/>
        <v>3</v>
      </c>
      <c r="F8" s="8">
        <f t="shared" ca="1" si="2"/>
        <v>10.714285714285722</v>
      </c>
      <c r="G8" s="3">
        <f t="shared" ca="1" si="11"/>
        <v>12</v>
      </c>
      <c r="H8" s="6">
        <f t="shared" ca="1" si="3"/>
        <v>42.857142857142854</v>
      </c>
      <c r="I8" s="7">
        <f t="shared" ca="1" si="4"/>
        <v>16</v>
      </c>
      <c r="J8" s="8">
        <f t="shared" ca="1" si="5"/>
        <v>57.142857142857146</v>
      </c>
      <c r="K8" s="3">
        <f t="shared" ca="1" si="12"/>
        <v>10</v>
      </c>
      <c r="L8" s="6">
        <f t="shared" ca="1" si="6"/>
        <v>35.714285714285708</v>
      </c>
      <c r="M8" s="7">
        <f t="shared" ca="1" si="7"/>
        <v>18</v>
      </c>
      <c r="N8" s="8">
        <f t="shared" ca="1" si="8"/>
        <v>64.285714285714292</v>
      </c>
      <c r="P8" s="2" t="s">
        <v>257</v>
      </c>
      <c r="Q8" s="3" t="str">
        <f>Q7&amp;ADDRESS($Q$4,1)&amp;":"&amp;ADDRESS($Q$5,1)</f>
        <v>DIEM1!$A$2:$A$187</v>
      </c>
      <c r="R8" s="9"/>
    </row>
    <row r="9" spans="1:18" ht="18">
      <c r="A9" s="4" t="s">
        <v>39</v>
      </c>
      <c r="B9" s="5">
        <f t="shared" ca="1" si="9"/>
        <v>26</v>
      </c>
      <c r="C9" s="3">
        <f t="shared" ca="1" si="10"/>
        <v>23</v>
      </c>
      <c r="D9" s="6">
        <f t="shared" ca="1" si="0"/>
        <v>88.461538461538453</v>
      </c>
      <c r="E9" s="7">
        <f t="shared" ca="1" si="1"/>
        <v>3</v>
      </c>
      <c r="F9" s="8">
        <f t="shared" ca="1" si="2"/>
        <v>11.538461538461547</v>
      </c>
      <c r="G9" s="3">
        <f t="shared" ca="1" si="11"/>
        <v>9</v>
      </c>
      <c r="H9" s="6">
        <f t="shared" ca="1" si="3"/>
        <v>34.615384615384613</v>
      </c>
      <c r="I9" s="7">
        <f t="shared" ca="1" si="4"/>
        <v>17</v>
      </c>
      <c r="J9" s="8">
        <f t="shared" ca="1" si="5"/>
        <v>65.384615384615387</v>
      </c>
      <c r="K9" s="3">
        <f t="shared" ca="1" si="12"/>
        <v>6</v>
      </c>
      <c r="L9" s="6">
        <f t="shared" ca="1" si="6"/>
        <v>23.076923076923077</v>
      </c>
      <c r="M9" s="7">
        <f t="shared" ca="1" si="7"/>
        <v>20</v>
      </c>
      <c r="N9" s="8">
        <f t="shared" ca="1" si="8"/>
        <v>76.92307692307692</v>
      </c>
      <c r="P9" s="2" t="s">
        <v>261</v>
      </c>
      <c r="Q9" s="3" t="str">
        <f>Q7&amp;ADDRESS($Q$4,14)&amp;":"&amp;ADDRESS($Q$5,14)</f>
        <v>DIEM1!$N$2:$N$187</v>
      </c>
      <c r="R9" s="9"/>
    </row>
    <row r="10" spans="1:18" ht="18">
      <c r="A10" s="4" t="s">
        <v>41</v>
      </c>
      <c r="B10" s="5">
        <f t="shared" ca="1" si="9"/>
        <v>25</v>
      </c>
      <c r="C10" s="3">
        <f t="shared" ca="1" si="10"/>
        <v>20</v>
      </c>
      <c r="D10" s="6">
        <f t="shared" ca="1" si="0"/>
        <v>80</v>
      </c>
      <c r="E10" s="7">
        <f t="shared" ca="1" si="1"/>
        <v>5</v>
      </c>
      <c r="F10" s="8">
        <f t="shared" ca="1" si="2"/>
        <v>20</v>
      </c>
      <c r="G10" s="3">
        <f t="shared" ca="1" si="11"/>
        <v>9</v>
      </c>
      <c r="H10" s="6">
        <f t="shared" ca="1" si="3"/>
        <v>36</v>
      </c>
      <c r="I10" s="7">
        <f t="shared" ca="1" si="4"/>
        <v>16</v>
      </c>
      <c r="J10" s="8">
        <f t="shared" ca="1" si="5"/>
        <v>64</v>
      </c>
      <c r="K10" s="3">
        <f t="shared" ca="1" si="12"/>
        <v>3</v>
      </c>
      <c r="L10" s="6">
        <f t="shared" ca="1" si="6"/>
        <v>12</v>
      </c>
      <c r="M10" s="7">
        <f t="shared" ca="1" si="7"/>
        <v>22</v>
      </c>
      <c r="N10" s="8">
        <f t="shared" ca="1" si="8"/>
        <v>88</v>
      </c>
      <c r="P10" s="2" t="s">
        <v>262</v>
      </c>
      <c r="Q10" s="3" t="str">
        <f>Q7&amp;ADDRESS($Q$4,15)&amp;":"&amp;ADDRESS($Q$5,15)</f>
        <v>DIEM1!$O$2:$O$187</v>
      </c>
    </row>
    <row r="11" spans="1:18" ht="18">
      <c r="A11" s="4" t="s">
        <v>47</v>
      </c>
      <c r="B11" s="5">
        <f t="shared" ca="1" si="9"/>
        <v>26</v>
      </c>
      <c r="C11" s="3">
        <f t="shared" ca="1" si="10"/>
        <v>17</v>
      </c>
      <c r="D11" s="6">
        <f t="shared" ca="1" si="0"/>
        <v>65.384615384615387</v>
      </c>
      <c r="E11" s="7">
        <f t="shared" ca="1" si="1"/>
        <v>9</v>
      </c>
      <c r="F11" s="8">
        <f t="shared" ca="1" si="2"/>
        <v>34.615384615384613</v>
      </c>
      <c r="G11" s="3">
        <f t="shared" ca="1" si="11"/>
        <v>4</v>
      </c>
      <c r="H11" s="6">
        <f t="shared" ca="1" si="3"/>
        <v>15.384615384615383</v>
      </c>
      <c r="I11" s="7">
        <f t="shared" ca="1" si="4"/>
        <v>22</v>
      </c>
      <c r="J11" s="8">
        <f t="shared" ca="1" si="5"/>
        <v>84.615384615384613</v>
      </c>
      <c r="K11" s="3">
        <f t="shared" ca="1" si="12"/>
        <v>1</v>
      </c>
      <c r="L11" s="6">
        <f t="shared" ca="1" si="6"/>
        <v>3.8461538461538458</v>
      </c>
      <c r="M11" s="7">
        <f t="shared" ca="1" si="7"/>
        <v>25</v>
      </c>
      <c r="N11" s="8">
        <f t="shared" ca="1" si="8"/>
        <v>96.15384615384616</v>
      </c>
      <c r="P11" s="2" t="s">
        <v>263</v>
      </c>
      <c r="Q11" s="3" t="str">
        <f>Q7&amp;ADDRESS($Q$4,16)&amp;":"&amp;ADDRESS($Q$5,16)</f>
        <v>DIEM1!$P$2:$P$187</v>
      </c>
    </row>
    <row r="12" spans="1:18" ht="18">
      <c r="A12" s="4" t="s">
        <v>50</v>
      </c>
      <c r="B12" s="5">
        <f t="shared" ca="1" si="9"/>
        <v>33</v>
      </c>
      <c r="C12" s="3">
        <f t="shared" ca="1" si="10"/>
        <v>33</v>
      </c>
      <c r="D12" s="6">
        <f t="shared" ca="1" si="0"/>
        <v>100</v>
      </c>
      <c r="E12" s="7">
        <f t="shared" ca="1" si="1"/>
        <v>0</v>
      </c>
      <c r="F12" s="8">
        <f t="shared" ca="1" si="2"/>
        <v>0</v>
      </c>
      <c r="G12" s="3">
        <f t="shared" ca="1" si="11"/>
        <v>32</v>
      </c>
      <c r="H12" s="6">
        <f t="shared" ca="1" si="3"/>
        <v>96.969696969696969</v>
      </c>
      <c r="I12" s="7">
        <f t="shared" ca="1" si="4"/>
        <v>1</v>
      </c>
      <c r="J12" s="8">
        <f t="shared" ca="1" si="5"/>
        <v>3.0303030303030312</v>
      </c>
      <c r="K12" s="3">
        <f t="shared" ca="1" si="12"/>
        <v>27</v>
      </c>
      <c r="L12" s="6">
        <f t="shared" ca="1" si="6"/>
        <v>81.818181818181813</v>
      </c>
      <c r="M12" s="7">
        <f t="shared" ca="1" si="7"/>
        <v>6</v>
      </c>
      <c r="N12" s="8">
        <f t="shared" ca="1" si="8"/>
        <v>18.181818181818187</v>
      </c>
    </row>
    <row r="13" spans="1:18">
      <c r="A13" s="7" t="s">
        <v>231</v>
      </c>
      <c r="B13" s="7">
        <f ca="1">SUM(B6:B12)</f>
        <v>183</v>
      </c>
      <c r="C13" s="7">
        <f ca="1">SUM(C6:C12)</f>
        <v>159</v>
      </c>
      <c r="D13" s="10">
        <f t="shared" ca="1" si="0"/>
        <v>86.885245901639337</v>
      </c>
      <c r="E13" s="7">
        <f t="shared" ca="1" si="1"/>
        <v>24</v>
      </c>
      <c r="F13" s="10">
        <f t="shared" ca="1" si="2"/>
        <v>13.114754098360663</v>
      </c>
      <c r="G13" s="7">
        <f ca="1">SUM(G6:G12)</f>
        <v>86</v>
      </c>
      <c r="H13" s="10">
        <f t="shared" ca="1" si="3"/>
        <v>46.994535519125684</v>
      </c>
      <c r="I13" s="7">
        <f t="shared" ca="1" si="4"/>
        <v>97</v>
      </c>
      <c r="J13" s="10">
        <f t="shared" ca="1" si="5"/>
        <v>53.005464480874316</v>
      </c>
      <c r="K13" s="7">
        <f ca="1">SUM(K6:K12)</f>
        <v>60</v>
      </c>
      <c r="L13" s="10">
        <f t="shared" ca="1" si="6"/>
        <v>32.786885245901637</v>
      </c>
      <c r="M13" s="7">
        <f t="shared" ca="1" si="7"/>
        <v>123</v>
      </c>
      <c r="N13" s="10">
        <f t="shared" ca="1" si="8"/>
        <v>67.21311475409837</v>
      </c>
      <c r="P13" s="2"/>
      <c r="Q13" s="9"/>
    </row>
    <row r="14" spans="1:18">
      <c r="P14" s="2"/>
      <c r="Q14" s="9"/>
    </row>
    <row r="15" spans="1:18" s="11" customFormat="1" ht="15.6">
      <c r="A15" s="72" t="s">
        <v>254</v>
      </c>
      <c r="B15" s="73" t="s">
        <v>224</v>
      </c>
      <c r="C15" s="67" t="s">
        <v>225</v>
      </c>
      <c r="D15" s="67"/>
      <c r="E15" s="67"/>
      <c r="F15" s="67"/>
      <c r="G15" s="67" t="s">
        <v>226</v>
      </c>
      <c r="H15" s="67"/>
      <c r="I15" s="67"/>
      <c r="J15" s="67"/>
      <c r="K15" s="74" t="s">
        <v>227</v>
      </c>
      <c r="L15" s="75"/>
      <c r="M15" s="75"/>
      <c r="N15" s="76"/>
      <c r="P15" s="12"/>
      <c r="Q15" s="13"/>
    </row>
    <row r="16" spans="1:18" s="11" customFormat="1">
      <c r="A16" s="73"/>
      <c r="B16" s="73"/>
      <c r="C16" s="4" t="s">
        <v>228</v>
      </c>
      <c r="D16" s="4" t="s">
        <v>229</v>
      </c>
      <c r="E16" s="4" t="s">
        <v>230</v>
      </c>
      <c r="F16" s="4" t="s">
        <v>229</v>
      </c>
      <c r="G16" s="4" t="s">
        <v>228</v>
      </c>
      <c r="H16" s="4" t="s">
        <v>229</v>
      </c>
      <c r="I16" s="4" t="s">
        <v>230</v>
      </c>
      <c r="J16" s="4" t="s">
        <v>229</v>
      </c>
      <c r="K16" s="4" t="s">
        <v>228</v>
      </c>
      <c r="L16" s="4" t="s">
        <v>229</v>
      </c>
      <c r="M16" s="4" t="s">
        <v>230</v>
      </c>
      <c r="N16" s="4" t="s">
        <v>229</v>
      </c>
      <c r="P16" s="1"/>
      <c r="Q16" s="9" t="s">
        <v>260</v>
      </c>
    </row>
    <row r="17" spans="1:17" ht="18">
      <c r="A17" s="4" t="s">
        <v>739</v>
      </c>
      <c r="B17" s="5">
        <f ca="1">COUNTIF(INDIRECT($Q$17),$A17)</f>
        <v>32</v>
      </c>
      <c r="C17" s="3">
        <f ca="1">SUMPRODUCT((INDIRECT($Q$17)=$A17)*(INDIRECT($Q$18)&gt;=5))</f>
        <v>30</v>
      </c>
      <c r="D17" s="6">
        <f t="shared" ref="D17:D23" ca="1" si="13">C17/B17%</f>
        <v>93.75</v>
      </c>
      <c r="E17" s="7">
        <f t="shared" ref="E17:E23" ca="1" si="14">B17-C17</f>
        <v>2</v>
      </c>
      <c r="F17" s="8">
        <f t="shared" ref="F17:F23" ca="1" si="15">100-D17</f>
        <v>6.25</v>
      </c>
      <c r="G17" s="3">
        <f ca="1">SUMPRODUCT((INDIRECT($Q$17)=$A17)*(INDIRECT($Q$19)&gt;=5))</f>
        <v>19</v>
      </c>
      <c r="H17" s="6">
        <f t="shared" ref="H17:H23" ca="1" si="16">G17/B17%</f>
        <v>59.375</v>
      </c>
      <c r="I17" s="7">
        <f t="shared" ref="I17:I23" ca="1" si="17">B17-G17</f>
        <v>13</v>
      </c>
      <c r="J17" s="8">
        <f t="shared" ref="J17:J23" ca="1" si="18">100-H17</f>
        <v>40.625</v>
      </c>
      <c r="K17" s="3">
        <f ca="1">SUMPRODUCT((INDIRECT($Q$17)=$A17)*(INDIRECT($Q$20)&gt;=5))</f>
        <v>19</v>
      </c>
      <c r="L17" s="6">
        <f t="shared" ref="L17:L23" ca="1" si="19">K17/B17%</f>
        <v>59.375</v>
      </c>
      <c r="M17" s="7">
        <f t="shared" ref="M17:M23" ca="1" si="20">B17-K17</f>
        <v>13</v>
      </c>
      <c r="N17" s="8">
        <f t="shared" ref="N17:N23" ca="1" si="21">100-L17</f>
        <v>40.625</v>
      </c>
      <c r="P17" s="2" t="s">
        <v>258</v>
      </c>
      <c r="Q17" s="3" t="str">
        <f>Q16&amp;ADDRESS($Q$4,3)&amp;":"&amp;ADDRESS($Q$5,3)</f>
        <v>DIEM2!$C$2:$C$187</v>
      </c>
    </row>
    <row r="18" spans="1:17" ht="18">
      <c r="A18" s="4" t="s">
        <v>741</v>
      </c>
      <c r="B18" s="5">
        <f t="shared" ref="B18:B22" ca="1" si="22">COUNTIF(INDIRECT($Q$17),$A18)</f>
        <v>29</v>
      </c>
      <c r="C18" s="3">
        <f t="shared" ref="C18:C22" ca="1" si="23">SUMPRODUCT((INDIRECT($Q$17)=$A18)*(INDIRECT($Q$18)&gt;=5))</f>
        <v>27</v>
      </c>
      <c r="D18" s="6">
        <f t="shared" ca="1" si="13"/>
        <v>93.103448275862078</v>
      </c>
      <c r="E18" s="7">
        <f t="shared" ca="1" si="14"/>
        <v>2</v>
      </c>
      <c r="F18" s="8">
        <f t="shared" ca="1" si="15"/>
        <v>6.8965517241379217</v>
      </c>
      <c r="G18" s="3">
        <f t="shared" ref="G18:G22" ca="1" si="24">SUMPRODUCT((INDIRECT($Q$17)=$A18)*(INDIRECT($Q$19)&gt;=5))</f>
        <v>15</v>
      </c>
      <c r="H18" s="6">
        <f t="shared" ca="1" si="16"/>
        <v>51.724137931034484</v>
      </c>
      <c r="I18" s="7">
        <f t="shared" ca="1" si="17"/>
        <v>14</v>
      </c>
      <c r="J18" s="8">
        <f t="shared" ca="1" si="18"/>
        <v>48.275862068965516</v>
      </c>
      <c r="K18" s="3">
        <f t="shared" ref="K18:K22" ca="1" si="25">SUMPRODUCT((INDIRECT($Q$17)=$A18)*(INDIRECT($Q$20)&gt;=5))</f>
        <v>9</v>
      </c>
      <c r="L18" s="6">
        <f t="shared" ca="1" si="19"/>
        <v>31.03448275862069</v>
      </c>
      <c r="M18" s="7">
        <f t="shared" ca="1" si="20"/>
        <v>20</v>
      </c>
      <c r="N18" s="8">
        <f t="shared" ca="1" si="21"/>
        <v>68.965517241379303</v>
      </c>
      <c r="P18" s="2" t="s">
        <v>264</v>
      </c>
      <c r="Q18" s="3" t="str">
        <f>Q16&amp;ADDRESS($Q$4,14)&amp;":"&amp;ADDRESS($Q$5,14)</f>
        <v>DIEM2!$N$2:$N$187</v>
      </c>
    </row>
    <row r="19" spans="1:17" ht="18">
      <c r="A19" s="4" t="s">
        <v>743</v>
      </c>
      <c r="B19" s="5">
        <f t="shared" ca="1" si="22"/>
        <v>23</v>
      </c>
      <c r="C19" s="3">
        <f t="shared" ca="1" si="23"/>
        <v>22</v>
      </c>
      <c r="D19" s="6">
        <f t="shared" ca="1" si="13"/>
        <v>95.65217391304347</v>
      </c>
      <c r="E19" s="7">
        <f t="shared" ca="1" si="14"/>
        <v>1</v>
      </c>
      <c r="F19" s="8">
        <f t="shared" ca="1" si="15"/>
        <v>4.3478260869565304</v>
      </c>
      <c r="G19" s="3">
        <f t="shared" ca="1" si="24"/>
        <v>11</v>
      </c>
      <c r="H19" s="6">
        <f t="shared" ca="1" si="16"/>
        <v>47.826086956521735</v>
      </c>
      <c r="I19" s="7">
        <f t="shared" ca="1" si="17"/>
        <v>12</v>
      </c>
      <c r="J19" s="8">
        <f t="shared" ca="1" si="18"/>
        <v>52.173913043478265</v>
      </c>
      <c r="K19" s="3">
        <f t="shared" ca="1" si="25"/>
        <v>4</v>
      </c>
      <c r="L19" s="6">
        <f t="shared" ca="1" si="19"/>
        <v>17.391304347826086</v>
      </c>
      <c r="M19" s="7">
        <f t="shared" ca="1" si="20"/>
        <v>19</v>
      </c>
      <c r="N19" s="8">
        <f t="shared" ca="1" si="21"/>
        <v>82.608695652173907</v>
      </c>
      <c r="P19" s="2" t="s">
        <v>265</v>
      </c>
      <c r="Q19" s="3" t="str">
        <f>Q16&amp;ADDRESS($Q$4,15)&amp;":"&amp;ADDRESS($Q$5,15)</f>
        <v>DIEM2!$O$2:$O$187</v>
      </c>
    </row>
    <row r="20" spans="1:17" ht="18">
      <c r="A20" s="4" t="s">
        <v>740</v>
      </c>
      <c r="B20" s="5">
        <f t="shared" ca="1" si="22"/>
        <v>30</v>
      </c>
      <c r="C20" s="3">
        <f t="shared" ca="1" si="23"/>
        <v>25</v>
      </c>
      <c r="D20" s="6">
        <f t="shared" ca="1" si="13"/>
        <v>83.333333333333343</v>
      </c>
      <c r="E20" s="7">
        <f t="shared" ca="1" si="14"/>
        <v>5</v>
      </c>
      <c r="F20" s="8">
        <f t="shared" ca="1" si="15"/>
        <v>16.666666666666657</v>
      </c>
      <c r="G20" s="3">
        <f t="shared" ca="1" si="24"/>
        <v>5</v>
      </c>
      <c r="H20" s="6">
        <f t="shared" ca="1" si="16"/>
        <v>16.666666666666668</v>
      </c>
      <c r="I20" s="7">
        <f t="shared" ca="1" si="17"/>
        <v>25</v>
      </c>
      <c r="J20" s="8">
        <f t="shared" ca="1" si="18"/>
        <v>83.333333333333329</v>
      </c>
      <c r="K20" s="3">
        <f t="shared" ca="1" si="25"/>
        <v>1</v>
      </c>
      <c r="L20" s="6">
        <f t="shared" ca="1" si="19"/>
        <v>3.3333333333333335</v>
      </c>
      <c r="M20" s="7">
        <f t="shared" ca="1" si="20"/>
        <v>29</v>
      </c>
      <c r="N20" s="8">
        <f t="shared" ca="1" si="21"/>
        <v>96.666666666666671</v>
      </c>
      <c r="P20" s="2" t="s">
        <v>266</v>
      </c>
      <c r="Q20" s="3" t="str">
        <f>Q16&amp;ADDRESS($Q$4,16)&amp;":"&amp;ADDRESS($Q$5,16)</f>
        <v>DIEM2!$P$2:$P$187</v>
      </c>
    </row>
    <row r="21" spans="1:17" ht="18">
      <c r="A21" s="4" t="s">
        <v>742</v>
      </c>
      <c r="B21" s="5">
        <f t="shared" ca="1" si="22"/>
        <v>30</v>
      </c>
      <c r="C21" s="3">
        <f t="shared" ca="1" si="23"/>
        <v>19</v>
      </c>
      <c r="D21" s="6">
        <f t="shared" ca="1" si="13"/>
        <v>63.333333333333336</v>
      </c>
      <c r="E21" s="7">
        <f t="shared" ca="1" si="14"/>
        <v>11</v>
      </c>
      <c r="F21" s="8">
        <f t="shared" ca="1" si="15"/>
        <v>36.666666666666664</v>
      </c>
      <c r="G21" s="3">
        <f t="shared" ca="1" si="24"/>
        <v>4</v>
      </c>
      <c r="H21" s="6">
        <f t="shared" ca="1" si="16"/>
        <v>13.333333333333334</v>
      </c>
      <c r="I21" s="7">
        <f t="shared" ca="1" si="17"/>
        <v>26</v>
      </c>
      <c r="J21" s="8">
        <f t="shared" ca="1" si="18"/>
        <v>86.666666666666671</v>
      </c>
      <c r="K21" s="3">
        <f t="shared" ca="1" si="25"/>
        <v>0</v>
      </c>
      <c r="L21" s="6">
        <f t="shared" ca="1" si="19"/>
        <v>0</v>
      </c>
      <c r="M21" s="7">
        <f t="shared" ca="1" si="20"/>
        <v>30</v>
      </c>
      <c r="N21" s="8">
        <f t="shared" ca="1" si="21"/>
        <v>100</v>
      </c>
    </row>
    <row r="22" spans="1:17" ht="18">
      <c r="A22" s="4" t="s">
        <v>744</v>
      </c>
      <c r="B22" s="5">
        <f t="shared" ca="1" si="22"/>
        <v>33</v>
      </c>
      <c r="C22" s="3">
        <f t="shared" ca="1" si="23"/>
        <v>33</v>
      </c>
      <c r="D22" s="6">
        <f t="shared" ca="1" si="13"/>
        <v>100</v>
      </c>
      <c r="E22" s="7">
        <f t="shared" ca="1" si="14"/>
        <v>0</v>
      </c>
      <c r="F22" s="8">
        <f t="shared" ca="1" si="15"/>
        <v>0</v>
      </c>
      <c r="G22" s="3">
        <f t="shared" ca="1" si="24"/>
        <v>32</v>
      </c>
      <c r="H22" s="6">
        <f t="shared" ca="1" si="16"/>
        <v>96.969696969696969</v>
      </c>
      <c r="I22" s="7">
        <f t="shared" ca="1" si="17"/>
        <v>1</v>
      </c>
      <c r="J22" s="8">
        <f t="shared" ca="1" si="18"/>
        <v>3.0303030303030312</v>
      </c>
      <c r="K22" s="3">
        <f t="shared" ca="1" si="25"/>
        <v>27</v>
      </c>
      <c r="L22" s="6">
        <f t="shared" ca="1" si="19"/>
        <v>81.818181818181813</v>
      </c>
      <c r="M22" s="7">
        <f t="shared" ca="1" si="20"/>
        <v>6</v>
      </c>
      <c r="N22" s="8">
        <f t="shared" ca="1" si="21"/>
        <v>18.181818181818187</v>
      </c>
    </row>
    <row r="23" spans="1:17" s="11" customFormat="1" ht="15.6">
      <c r="A23" s="7" t="s">
        <v>231</v>
      </c>
      <c r="B23" s="7">
        <f ca="1">SUM(B17:B22)</f>
        <v>177</v>
      </c>
      <c r="C23" s="7">
        <f ca="1">SUM(C17:C22)</f>
        <v>156</v>
      </c>
      <c r="D23" s="10">
        <f t="shared" ca="1" si="13"/>
        <v>88.135593220338976</v>
      </c>
      <c r="E23" s="7">
        <f t="shared" ca="1" si="14"/>
        <v>21</v>
      </c>
      <c r="F23" s="10">
        <f t="shared" ca="1" si="15"/>
        <v>11.864406779661024</v>
      </c>
      <c r="G23" s="7">
        <f ca="1">SUM(G17:G22)</f>
        <v>86</v>
      </c>
      <c r="H23" s="10">
        <f t="shared" ca="1" si="16"/>
        <v>48.587570621468927</v>
      </c>
      <c r="I23" s="7">
        <f t="shared" ca="1" si="17"/>
        <v>91</v>
      </c>
      <c r="J23" s="10">
        <f t="shared" ca="1" si="18"/>
        <v>51.412429378531073</v>
      </c>
      <c r="K23" s="7">
        <f ca="1">SUM(K17:K22)</f>
        <v>60</v>
      </c>
      <c r="L23" s="10">
        <f t="shared" ca="1" si="19"/>
        <v>33.898305084745765</v>
      </c>
      <c r="M23" s="7">
        <f t="shared" ca="1" si="20"/>
        <v>117</v>
      </c>
      <c r="N23" s="10">
        <f t="shared" ca="1" si="21"/>
        <v>66.101694915254228</v>
      </c>
    </row>
    <row r="24" spans="1:17" s="9" customFormat="1">
      <c r="A24" s="9" t="s">
        <v>232</v>
      </c>
    </row>
    <row r="25" spans="1:17" s="9" customFormat="1"/>
    <row r="26" spans="1:17" ht="27">
      <c r="A26" s="70" t="s">
        <v>240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7" ht="18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7">
      <c r="A28" s="69" t="s">
        <v>241</v>
      </c>
      <c r="B28" s="69"/>
      <c r="C28" s="69"/>
      <c r="D28" s="67" t="s">
        <v>223</v>
      </c>
      <c r="E28" s="67"/>
      <c r="F28" s="67" t="s">
        <v>224</v>
      </c>
      <c r="G28" s="67"/>
      <c r="H28" s="67" t="s">
        <v>228</v>
      </c>
      <c r="I28" s="67"/>
      <c r="J28" s="67" t="s">
        <v>229</v>
      </c>
      <c r="K28" s="67"/>
      <c r="L28" s="67" t="s">
        <v>230</v>
      </c>
      <c r="M28" s="67"/>
      <c r="N28" s="67" t="s">
        <v>229</v>
      </c>
      <c r="O28" s="67"/>
    </row>
    <row r="29" spans="1:17">
      <c r="A29" s="15"/>
      <c r="B29" s="16" t="s">
        <v>242</v>
      </c>
      <c r="C29" s="15"/>
      <c r="D29" s="68" t="s">
        <v>746</v>
      </c>
      <c r="E29" s="62"/>
      <c r="F29" s="62">
        <f ca="1">IF(LEN($D29)=2,VLOOKUP($D29,$A$17:$C$22,2,0),VLOOKUP(LEFT($D29,2),$A$17:$C$22,2,0)+VLOOKUP(RIGHT($D29,2),$A$17:$C$22,2,0))</f>
        <v>62</v>
      </c>
      <c r="G29" s="62"/>
      <c r="H29" s="65">
        <f ca="1">IF(LEN($D29)=2,VLOOKUP($D29,$A$17:$C$22,3,0),VLOOKUP(LEFT($D29,2),$A$17:$C$22,3,0)+VLOOKUP(RIGHT($D29,2),$A$17:$C$22,3,0))</f>
        <v>60</v>
      </c>
      <c r="I29" s="65"/>
      <c r="J29" s="66">
        <f ca="1">H29/F29%</f>
        <v>96.774193548387103</v>
      </c>
      <c r="K29" s="66"/>
      <c r="L29" s="62">
        <f ca="1">F29-H29</f>
        <v>2</v>
      </c>
      <c r="M29" s="62"/>
      <c r="N29" s="61">
        <f ca="1">100-J29</f>
        <v>3.2258064516128968</v>
      </c>
      <c r="O29" s="61"/>
    </row>
    <row r="30" spans="1:17">
      <c r="A30" s="15"/>
      <c r="B30" s="16" t="s">
        <v>243</v>
      </c>
      <c r="C30" s="15"/>
      <c r="D30" s="63" t="s">
        <v>747</v>
      </c>
      <c r="E30" s="64"/>
      <c r="F30" s="62">
        <f t="shared" ref="F30:F31" ca="1" si="26">IF(LEN($D30)=2,VLOOKUP($D30,$A$17:$C$22,2,0),VLOOKUP(LEFT($D30,2),$A$17:$C$22,2,0)+VLOOKUP(RIGHT($D30,2),$A$17:$C$22,2,0))</f>
        <v>53</v>
      </c>
      <c r="G30" s="62"/>
      <c r="H30" s="65">
        <f ca="1">IF(LEN($D30)=2,VLOOKUP($D30,$A$17:$C$22,3,0),VLOOKUP(LEFT($D30,2),$A$17:$C$22,3,0)+VLOOKUP(RIGHT($D30,2),$A$17:$C$22,3,0))</f>
        <v>47</v>
      </c>
      <c r="I30" s="65"/>
      <c r="J30" s="66">
        <f ca="1">H30/F30%</f>
        <v>88.679245283018858</v>
      </c>
      <c r="K30" s="66"/>
      <c r="L30" s="62">
        <f t="shared" ref="L30:L31" ca="1" si="27">F30-H30</f>
        <v>6</v>
      </c>
      <c r="M30" s="62"/>
      <c r="N30" s="61">
        <f ca="1">100-J30</f>
        <v>11.320754716981142</v>
      </c>
      <c r="O30" s="61"/>
    </row>
    <row r="31" spans="1:17">
      <c r="A31" s="17"/>
      <c r="B31" s="3" t="s">
        <v>745</v>
      </c>
      <c r="C31" s="17"/>
      <c r="D31" s="63" t="s">
        <v>748</v>
      </c>
      <c r="E31" s="64"/>
      <c r="F31" s="62">
        <f t="shared" ca="1" si="26"/>
        <v>62</v>
      </c>
      <c r="G31" s="62"/>
      <c r="H31" s="65">
        <f ca="1">IF(LEN($D31)=2,VLOOKUP($D31,$A$17:$C$22,3,0),VLOOKUP(LEFT($D31,2),$A$17:$C$22,3,0)+VLOOKUP(RIGHT($D31,2),$A$17:$C$22,3,0))</f>
        <v>49</v>
      </c>
      <c r="I31" s="65"/>
      <c r="J31" s="66">
        <f ca="1">H31/F31%</f>
        <v>79.032258064516128</v>
      </c>
      <c r="K31" s="66"/>
      <c r="L31" s="62">
        <f t="shared" ca="1" si="27"/>
        <v>13</v>
      </c>
      <c r="M31" s="62"/>
      <c r="N31" s="61">
        <f ca="1">100-J31</f>
        <v>20.967741935483872</v>
      </c>
      <c r="O31" s="61"/>
    </row>
    <row r="32" spans="1:17">
      <c r="A32" s="57" t="s">
        <v>244</v>
      </c>
      <c r="B32" s="57"/>
      <c r="C32" s="57"/>
      <c r="D32" s="58" t="s">
        <v>231</v>
      </c>
      <c r="E32" s="58"/>
      <c r="F32" s="58">
        <f ca="1">SUM(F29:G31)</f>
        <v>177</v>
      </c>
      <c r="G32" s="58"/>
      <c r="H32" s="58">
        <f ca="1">SUM(H29:I31)</f>
        <v>156</v>
      </c>
      <c r="I32" s="58"/>
      <c r="J32" s="59">
        <f ca="1">H32/F32%</f>
        <v>88.135593220338976</v>
      </c>
      <c r="K32" s="60"/>
      <c r="L32" s="58">
        <f ca="1">F32-H32</f>
        <v>21</v>
      </c>
      <c r="M32" s="58"/>
      <c r="N32" s="61">
        <f ca="1">100-J32</f>
        <v>11.864406779661024</v>
      </c>
      <c r="O32" s="61"/>
    </row>
    <row r="34" spans="1:15">
      <c r="A34" s="69" t="s">
        <v>241</v>
      </c>
      <c r="B34" s="69"/>
      <c r="C34" s="69"/>
      <c r="D34" s="67" t="s">
        <v>223</v>
      </c>
      <c r="E34" s="67"/>
      <c r="F34" s="67" t="s">
        <v>224</v>
      </c>
      <c r="G34" s="67"/>
      <c r="H34" s="67" t="s">
        <v>228</v>
      </c>
      <c r="I34" s="67"/>
      <c r="J34" s="67" t="s">
        <v>229</v>
      </c>
      <c r="K34" s="67"/>
      <c r="L34" s="67" t="s">
        <v>230</v>
      </c>
      <c r="M34" s="67"/>
      <c r="N34" s="67" t="s">
        <v>229</v>
      </c>
      <c r="O34" s="67"/>
    </row>
    <row r="35" spans="1:15">
      <c r="A35" s="18"/>
      <c r="B35" s="19" t="s">
        <v>245</v>
      </c>
      <c r="C35" s="20"/>
      <c r="D35" s="68" t="s">
        <v>748</v>
      </c>
      <c r="E35" s="62"/>
      <c r="F35" s="62">
        <f ca="1">IF(LEN($D35)=2,VLOOKUP($D35,$A$17:$G$22,2,0),VLOOKUP(LEFT($D35,2),$A$17:$G$22,2,0)+VLOOKUP(RIGHT($D35,2),$A$17:$G$22,2,0))</f>
        <v>62</v>
      </c>
      <c r="G35" s="62"/>
      <c r="H35" s="65">
        <f ca="1">IF(LEN($D35)=2,VLOOKUP($D35,$A$17:$G$22,7,0),VLOOKUP(LEFT($D35,2),$A$17:$G$22,7,0)+VLOOKUP(RIGHT($D35,2),$A$17:$G$22,7,0))</f>
        <v>23</v>
      </c>
      <c r="I35" s="65"/>
      <c r="J35" s="66">
        <f ca="1">H35/F35%</f>
        <v>37.096774193548384</v>
      </c>
      <c r="K35" s="66"/>
      <c r="L35" s="62">
        <f ca="1">F35-H35</f>
        <v>39</v>
      </c>
      <c r="M35" s="62"/>
      <c r="N35" s="61">
        <f ca="1">100-J35</f>
        <v>62.903225806451616</v>
      </c>
      <c r="O35" s="61"/>
    </row>
    <row r="36" spans="1:15">
      <c r="A36" s="21"/>
      <c r="B36" s="22" t="s">
        <v>290</v>
      </c>
      <c r="C36" s="23"/>
      <c r="D36" s="63" t="s">
        <v>749</v>
      </c>
      <c r="E36" s="64"/>
      <c r="F36" s="62">
        <f t="shared" ref="F36:F37" ca="1" si="28">IF(LEN($D36)=2,VLOOKUP($D36,$A$17:$G$22,2,0),VLOOKUP(LEFT($D36,2),$A$17:$G$22,2,0)+VLOOKUP(RIGHT($D36,2),$A$17:$G$22,2,0))</f>
        <v>52</v>
      </c>
      <c r="G36" s="62"/>
      <c r="H36" s="65">
        <f ca="1">IF(LEN($D36)=2,VLOOKUP($D36,$A$17:$G$22,7,0),VLOOKUP(LEFT($D36,2),$A$17:$G$22,7,0)+VLOOKUP(RIGHT($D36,2),$A$17:$G$22,7,0))</f>
        <v>26</v>
      </c>
      <c r="I36" s="65"/>
      <c r="J36" s="66">
        <f ca="1">H36/F36%</f>
        <v>50</v>
      </c>
      <c r="K36" s="66"/>
      <c r="L36" s="62">
        <f t="shared" ref="L36:L37" ca="1" si="29">F36-H36</f>
        <v>26</v>
      </c>
      <c r="M36" s="62"/>
      <c r="N36" s="61">
        <f ca="1">100-J36</f>
        <v>50</v>
      </c>
      <c r="O36" s="61"/>
    </row>
    <row r="37" spans="1:15">
      <c r="A37" s="24"/>
      <c r="B37" s="25" t="s">
        <v>246</v>
      </c>
      <c r="C37" s="24"/>
      <c r="D37" s="62" t="s">
        <v>750</v>
      </c>
      <c r="E37" s="62"/>
      <c r="F37" s="62">
        <f t="shared" ca="1" si="28"/>
        <v>63</v>
      </c>
      <c r="G37" s="62"/>
      <c r="H37" s="65">
        <f ca="1">IF(LEN($D37)=2,VLOOKUP($D37,$A$17:$G$22,7,0),VLOOKUP(LEFT($D37,2),$A$17:$G$22,7,0)+VLOOKUP(RIGHT($D37,2),$A$17:$G$22,7,0))</f>
        <v>37</v>
      </c>
      <c r="I37" s="65"/>
      <c r="J37" s="66">
        <f ca="1">H37/F37%</f>
        <v>58.730158730158728</v>
      </c>
      <c r="K37" s="66"/>
      <c r="L37" s="62">
        <f t="shared" ca="1" si="29"/>
        <v>26</v>
      </c>
      <c r="M37" s="62"/>
      <c r="N37" s="61">
        <f ca="1">100-J37</f>
        <v>41.269841269841272</v>
      </c>
      <c r="O37" s="61"/>
    </row>
    <row r="38" spans="1:15">
      <c r="A38" s="58" t="s">
        <v>250</v>
      </c>
      <c r="B38" s="58"/>
      <c r="C38" s="58"/>
      <c r="D38" s="58" t="s">
        <v>231</v>
      </c>
      <c r="E38" s="58"/>
      <c r="F38" s="58">
        <f ca="1">SUM(F35:G37)</f>
        <v>177</v>
      </c>
      <c r="G38" s="58"/>
      <c r="H38" s="58">
        <f ca="1">SUM(H35:I37)</f>
        <v>86</v>
      </c>
      <c r="I38" s="58"/>
      <c r="J38" s="59">
        <f ca="1">H38/F38%</f>
        <v>48.587570621468927</v>
      </c>
      <c r="K38" s="60"/>
      <c r="L38" s="58">
        <f ca="1">F38-H38</f>
        <v>91</v>
      </c>
      <c r="M38" s="58"/>
      <c r="N38" s="61">
        <f ca="1">100-J38</f>
        <v>51.412429378531073</v>
      </c>
      <c r="O38" s="61"/>
    </row>
    <row r="40" spans="1:15">
      <c r="A40" s="67" t="s">
        <v>241</v>
      </c>
      <c r="B40" s="67"/>
      <c r="C40" s="67"/>
      <c r="D40" s="67" t="s">
        <v>223</v>
      </c>
      <c r="E40" s="67"/>
      <c r="F40" s="67" t="s">
        <v>224</v>
      </c>
      <c r="G40" s="67"/>
      <c r="H40" s="67" t="s">
        <v>228</v>
      </c>
      <c r="I40" s="67"/>
      <c r="J40" s="67" t="s">
        <v>229</v>
      </c>
      <c r="K40" s="67"/>
      <c r="L40" s="67" t="s">
        <v>230</v>
      </c>
      <c r="M40" s="67"/>
      <c r="N40" s="67" t="s">
        <v>229</v>
      </c>
      <c r="O40" s="67"/>
    </row>
    <row r="41" spans="1:15">
      <c r="A41" s="15"/>
      <c r="B41" s="16" t="s">
        <v>247</v>
      </c>
      <c r="C41" s="15"/>
      <c r="D41" s="62" t="s">
        <v>751</v>
      </c>
      <c r="E41" s="62"/>
      <c r="F41" s="62">
        <f ca="1">IF(LEN($D41)=2,VLOOKUP($D41,$A$17:$K$22,2,0),VLOOKUP(LEFT($D41,2),$A$17:$K$22,2,0)+VLOOKUP(RIGHT($D41,2),$A$17:$K$22,2,0))</f>
        <v>59</v>
      </c>
      <c r="G41" s="62"/>
      <c r="H41" s="65">
        <f ca="1">IF(LEN($D41)=2,VLOOKUP($D41,$A$17:$K$22,11,0),VLOOKUP(LEFT($D41,2),$A$17:$K$22,11,0)+VLOOKUP(RIGHT($D41,2),$A$17:$K$22,11,0))</f>
        <v>10</v>
      </c>
      <c r="I41" s="65"/>
      <c r="J41" s="66">
        <f ca="1">H41/F41%</f>
        <v>16.949152542372882</v>
      </c>
      <c r="K41" s="66"/>
      <c r="L41" s="62">
        <f ca="1">F41-H41</f>
        <v>49</v>
      </c>
      <c r="M41" s="62"/>
      <c r="N41" s="61">
        <f ca="1">100-J41</f>
        <v>83.050847457627114</v>
      </c>
      <c r="O41" s="61"/>
    </row>
    <row r="42" spans="1:15">
      <c r="A42" s="26"/>
      <c r="B42" s="27" t="s">
        <v>248</v>
      </c>
      <c r="C42" s="26"/>
      <c r="D42" s="62" t="s">
        <v>752</v>
      </c>
      <c r="E42" s="62"/>
      <c r="F42" s="62">
        <f t="shared" ref="F42:F43" ca="1" si="30">IF(LEN($D42)=2,VLOOKUP($D42,$A$17:$K$22,2,0),VLOOKUP(LEFT($D42,2),$A$17:$K$22,2,0)+VLOOKUP(RIGHT($D42,2),$A$17:$K$22,2,0))</f>
        <v>55</v>
      </c>
      <c r="G42" s="62"/>
      <c r="H42" s="65">
        <f ca="1">IF(LEN($D42)=2,VLOOKUP($D42,$A$17:$K$22,11,0),VLOOKUP(LEFT($D42,2),$A$17:$K$22,11,0)+VLOOKUP(RIGHT($D42,2),$A$17:$K$22,11,0))</f>
        <v>23</v>
      </c>
      <c r="I42" s="65"/>
      <c r="J42" s="66">
        <f ca="1">H42/F42%</f>
        <v>41.818181818181813</v>
      </c>
      <c r="K42" s="66"/>
      <c r="L42" s="62">
        <f t="shared" ref="L42:L43" ca="1" si="31">F42-H42</f>
        <v>32</v>
      </c>
      <c r="M42" s="62"/>
      <c r="N42" s="61">
        <f ca="1">100-J42</f>
        <v>58.181818181818187</v>
      </c>
      <c r="O42" s="61"/>
    </row>
    <row r="43" spans="1:15">
      <c r="A43" s="18"/>
      <c r="B43" s="19" t="s">
        <v>249</v>
      </c>
      <c r="C43" s="20"/>
      <c r="D43" s="63" t="s">
        <v>753</v>
      </c>
      <c r="E43" s="64"/>
      <c r="F43" s="62">
        <f t="shared" ca="1" si="30"/>
        <v>63</v>
      </c>
      <c r="G43" s="62"/>
      <c r="H43" s="65">
        <f ca="1">IF(LEN($D43)=2,VLOOKUP($D43,$A$17:$K$22,11,0),VLOOKUP(LEFT($D43,2),$A$17:$K$22,11,0)+VLOOKUP(RIGHT($D43,2),$A$17:$K$22,11,0))</f>
        <v>27</v>
      </c>
      <c r="I43" s="65"/>
      <c r="J43" s="66">
        <f ca="1">H43/F43%</f>
        <v>42.857142857142854</v>
      </c>
      <c r="K43" s="66"/>
      <c r="L43" s="62">
        <f t="shared" ca="1" si="31"/>
        <v>36</v>
      </c>
      <c r="M43" s="62"/>
      <c r="N43" s="61">
        <f ca="1">100-J43</f>
        <v>57.142857142857146</v>
      </c>
      <c r="O43" s="61"/>
    </row>
    <row r="44" spans="1:15">
      <c r="A44" s="57" t="s">
        <v>227</v>
      </c>
      <c r="B44" s="57"/>
      <c r="C44" s="57"/>
      <c r="D44" s="58" t="s">
        <v>231</v>
      </c>
      <c r="E44" s="58"/>
      <c r="F44" s="58">
        <f ca="1">SUM(F41:G43)</f>
        <v>177</v>
      </c>
      <c r="G44" s="58"/>
      <c r="H44" s="58">
        <f ca="1">SUM(H41:I43)</f>
        <v>60</v>
      </c>
      <c r="I44" s="58"/>
      <c r="J44" s="59">
        <f ca="1">H44/F44%</f>
        <v>33.898305084745765</v>
      </c>
      <c r="K44" s="60"/>
      <c r="L44" s="58">
        <f ca="1">F44-H44</f>
        <v>117</v>
      </c>
      <c r="M44" s="58"/>
      <c r="N44" s="61">
        <f ca="1">100-J44</f>
        <v>66.101694915254228</v>
      </c>
      <c r="O44" s="61"/>
    </row>
  </sheetData>
  <sheetProtection password="CB3C" sheet="1" objects="1" scenarios="1"/>
  <mergeCells count="109">
    <mergeCell ref="A1:N1"/>
    <mergeCell ref="A2:N2"/>
    <mergeCell ref="A15:A16"/>
    <mergeCell ref="B15:B16"/>
    <mergeCell ref="C15:F15"/>
    <mergeCell ref="G15:J15"/>
    <mergeCell ref="K15:N15"/>
    <mergeCell ref="H28:I28"/>
    <mergeCell ref="J28:K28"/>
    <mergeCell ref="L28:M28"/>
    <mergeCell ref="N28:O28"/>
    <mergeCell ref="A26:O26"/>
    <mergeCell ref="A4:A5"/>
    <mergeCell ref="B4:B5"/>
    <mergeCell ref="C4:F4"/>
    <mergeCell ref="G4:J4"/>
    <mergeCell ref="K4:N4"/>
    <mergeCell ref="F29:G29"/>
    <mergeCell ref="J29:K29"/>
    <mergeCell ref="N29:O29"/>
    <mergeCell ref="A28:C28"/>
    <mergeCell ref="D28:E28"/>
    <mergeCell ref="F28:G28"/>
    <mergeCell ref="H29:I29"/>
    <mergeCell ref="H30:I30"/>
    <mergeCell ref="D29:E29"/>
    <mergeCell ref="D30:E30"/>
    <mergeCell ref="L29:M29"/>
    <mergeCell ref="D31:E31"/>
    <mergeCell ref="D32:E32"/>
    <mergeCell ref="N30:O30"/>
    <mergeCell ref="N31:O31"/>
    <mergeCell ref="N32:O32"/>
    <mergeCell ref="J30:K30"/>
    <mergeCell ref="J31:K31"/>
    <mergeCell ref="J32:K32"/>
    <mergeCell ref="L30:M30"/>
    <mergeCell ref="L31:M31"/>
    <mergeCell ref="L32:M32"/>
    <mergeCell ref="F30:G30"/>
    <mergeCell ref="F31:G31"/>
    <mergeCell ref="F32:G32"/>
    <mergeCell ref="H31:I31"/>
    <mergeCell ref="H32:I32"/>
    <mergeCell ref="H35:I35"/>
    <mergeCell ref="J35:K35"/>
    <mergeCell ref="L35:M35"/>
    <mergeCell ref="N35:O35"/>
    <mergeCell ref="A34:C34"/>
    <mergeCell ref="D34:E34"/>
    <mergeCell ref="F34:G34"/>
    <mergeCell ref="H34:I34"/>
    <mergeCell ref="J34:K34"/>
    <mergeCell ref="A32:C32"/>
    <mergeCell ref="A38:C38"/>
    <mergeCell ref="D38:E38"/>
    <mergeCell ref="F38:G38"/>
    <mergeCell ref="H38:I38"/>
    <mergeCell ref="J38:K38"/>
    <mergeCell ref="L38:M38"/>
    <mergeCell ref="N38:O38"/>
    <mergeCell ref="L36:M36"/>
    <mergeCell ref="N36:O36"/>
    <mergeCell ref="D37:E37"/>
    <mergeCell ref="F37:G37"/>
    <mergeCell ref="H37:I37"/>
    <mergeCell ref="J37:K37"/>
    <mergeCell ref="L37:M37"/>
    <mergeCell ref="N37:O37"/>
    <mergeCell ref="D36:E36"/>
    <mergeCell ref="F36:G36"/>
    <mergeCell ref="H36:I36"/>
    <mergeCell ref="J36:K36"/>
    <mergeCell ref="L34:M34"/>
    <mergeCell ref="N34:O34"/>
    <mergeCell ref="D35:E35"/>
    <mergeCell ref="F35:G35"/>
    <mergeCell ref="L40:M40"/>
    <mergeCell ref="N40:O40"/>
    <mergeCell ref="D41:E41"/>
    <mergeCell ref="F41:G41"/>
    <mergeCell ref="H41:I41"/>
    <mergeCell ref="J41:K41"/>
    <mergeCell ref="L41:M41"/>
    <mergeCell ref="N41:O41"/>
    <mergeCell ref="A40:C40"/>
    <mergeCell ref="D40:E40"/>
    <mergeCell ref="F40:G40"/>
    <mergeCell ref="H40:I40"/>
    <mergeCell ref="J40:K40"/>
    <mergeCell ref="A44:C44"/>
    <mergeCell ref="D44:E44"/>
    <mergeCell ref="F44:G44"/>
    <mergeCell ref="H44:I44"/>
    <mergeCell ref="J44:K44"/>
    <mergeCell ref="L44:M44"/>
    <mergeCell ref="N44:O44"/>
    <mergeCell ref="L42:M42"/>
    <mergeCell ref="N42:O42"/>
    <mergeCell ref="D43:E43"/>
    <mergeCell ref="F43:G43"/>
    <mergeCell ref="H43:I43"/>
    <mergeCell ref="J43:K43"/>
    <mergeCell ref="L43:M43"/>
    <mergeCell ref="N43:O43"/>
    <mergeCell ref="D42:E42"/>
    <mergeCell ref="F42:G42"/>
    <mergeCell ref="H42:I42"/>
    <mergeCell ref="J42:K42"/>
  </mergeCells>
  <pageMargins left="0.51181102362204722" right="0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5"/>
  <sheetViews>
    <sheetView tabSelected="1" zoomScaleNormal="100" workbookViewId="0">
      <selection sqref="A1:F1"/>
    </sheetView>
  </sheetViews>
  <sheetFormatPr defaultColWidth="19.109375" defaultRowHeight="14.4"/>
  <cols>
    <col min="1" max="1" width="12.109375" style="30" customWidth="1"/>
    <col min="2" max="5" width="13.5546875" style="30" customWidth="1"/>
    <col min="6" max="6" width="13.5546875" style="28" customWidth="1"/>
    <col min="7" max="7" width="10.33203125" style="28" customWidth="1"/>
    <col min="8" max="8" width="19.109375" style="28"/>
    <col min="9" max="9" width="21.88671875" style="28" bestFit="1" customWidth="1"/>
    <col min="10" max="256" width="19.109375" style="28"/>
    <col min="257" max="257" width="12.109375" style="28" customWidth="1"/>
    <col min="258" max="262" width="13.5546875" style="28" customWidth="1"/>
    <col min="263" max="263" width="10.33203125" style="28" customWidth="1"/>
    <col min="264" max="512" width="19.109375" style="28"/>
    <col min="513" max="513" width="12.109375" style="28" customWidth="1"/>
    <col min="514" max="518" width="13.5546875" style="28" customWidth="1"/>
    <col min="519" max="519" width="10.33203125" style="28" customWidth="1"/>
    <col min="520" max="768" width="19.109375" style="28"/>
    <col min="769" max="769" width="12.109375" style="28" customWidth="1"/>
    <col min="770" max="774" width="13.5546875" style="28" customWidth="1"/>
    <col min="775" max="775" width="10.33203125" style="28" customWidth="1"/>
    <col min="776" max="1024" width="19.109375" style="28"/>
    <col min="1025" max="1025" width="12.109375" style="28" customWidth="1"/>
    <col min="1026" max="1030" width="13.5546875" style="28" customWidth="1"/>
    <col min="1031" max="1031" width="10.33203125" style="28" customWidth="1"/>
    <col min="1032" max="1280" width="19.109375" style="28"/>
    <col min="1281" max="1281" width="12.109375" style="28" customWidth="1"/>
    <col min="1282" max="1286" width="13.5546875" style="28" customWidth="1"/>
    <col min="1287" max="1287" width="10.33203125" style="28" customWidth="1"/>
    <col min="1288" max="1536" width="19.109375" style="28"/>
    <col min="1537" max="1537" width="12.109375" style="28" customWidth="1"/>
    <col min="1538" max="1542" width="13.5546875" style="28" customWidth="1"/>
    <col min="1543" max="1543" width="10.33203125" style="28" customWidth="1"/>
    <col min="1544" max="1792" width="19.109375" style="28"/>
    <col min="1793" max="1793" width="12.109375" style="28" customWidth="1"/>
    <col min="1794" max="1798" width="13.5546875" style="28" customWidth="1"/>
    <col min="1799" max="1799" width="10.33203125" style="28" customWidth="1"/>
    <col min="1800" max="2048" width="19.109375" style="28"/>
    <col min="2049" max="2049" width="12.109375" style="28" customWidth="1"/>
    <col min="2050" max="2054" width="13.5546875" style="28" customWidth="1"/>
    <col min="2055" max="2055" width="10.33203125" style="28" customWidth="1"/>
    <col min="2056" max="2304" width="19.109375" style="28"/>
    <col min="2305" max="2305" width="12.109375" style="28" customWidth="1"/>
    <col min="2306" max="2310" width="13.5546875" style="28" customWidth="1"/>
    <col min="2311" max="2311" width="10.33203125" style="28" customWidth="1"/>
    <col min="2312" max="2560" width="19.109375" style="28"/>
    <col min="2561" max="2561" width="12.109375" style="28" customWidth="1"/>
    <col min="2562" max="2566" width="13.5546875" style="28" customWidth="1"/>
    <col min="2567" max="2567" width="10.33203125" style="28" customWidth="1"/>
    <col min="2568" max="2816" width="19.109375" style="28"/>
    <col min="2817" max="2817" width="12.109375" style="28" customWidth="1"/>
    <col min="2818" max="2822" width="13.5546875" style="28" customWidth="1"/>
    <col min="2823" max="2823" width="10.33203125" style="28" customWidth="1"/>
    <col min="2824" max="3072" width="19.109375" style="28"/>
    <col min="3073" max="3073" width="12.109375" style="28" customWidth="1"/>
    <col min="3074" max="3078" width="13.5546875" style="28" customWidth="1"/>
    <col min="3079" max="3079" width="10.33203125" style="28" customWidth="1"/>
    <col min="3080" max="3328" width="19.109375" style="28"/>
    <col min="3329" max="3329" width="12.109375" style="28" customWidth="1"/>
    <col min="3330" max="3334" width="13.5546875" style="28" customWidth="1"/>
    <col min="3335" max="3335" width="10.33203125" style="28" customWidth="1"/>
    <col min="3336" max="3584" width="19.109375" style="28"/>
    <col min="3585" max="3585" width="12.109375" style="28" customWidth="1"/>
    <col min="3586" max="3590" width="13.5546875" style="28" customWidth="1"/>
    <col min="3591" max="3591" width="10.33203125" style="28" customWidth="1"/>
    <col min="3592" max="3840" width="19.109375" style="28"/>
    <col min="3841" max="3841" width="12.109375" style="28" customWidth="1"/>
    <col min="3842" max="3846" width="13.5546875" style="28" customWidth="1"/>
    <col min="3847" max="3847" width="10.33203125" style="28" customWidth="1"/>
    <col min="3848" max="4096" width="19.109375" style="28"/>
    <col min="4097" max="4097" width="12.109375" style="28" customWidth="1"/>
    <col min="4098" max="4102" width="13.5546875" style="28" customWidth="1"/>
    <col min="4103" max="4103" width="10.33203125" style="28" customWidth="1"/>
    <col min="4104" max="4352" width="19.109375" style="28"/>
    <col min="4353" max="4353" width="12.109375" style="28" customWidth="1"/>
    <col min="4354" max="4358" width="13.5546875" style="28" customWidth="1"/>
    <col min="4359" max="4359" width="10.33203125" style="28" customWidth="1"/>
    <col min="4360" max="4608" width="19.109375" style="28"/>
    <col min="4609" max="4609" width="12.109375" style="28" customWidth="1"/>
    <col min="4610" max="4614" width="13.5546875" style="28" customWidth="1"/>
    <col min="4615" max="4615" width="10.33203125" style="28" customWidth="1"/>
    <col min="4616" max="4864" width="19.109375" style="28"/>
    <col min="4865" max="4865" width="12.109375" style="28" customWidth="1"/>
    <col min="4866" max="4870" width="13.5546875" style="28" customWidth="1"/>
    <col min="4871" max="4871" width="10.33203125" style="28" customWidth="1"/>
    <col min="4872" max="5120" width="19.109375" style="28"/>
    <col min="5121" max="5121" width="12.109375" style="28" customWidth="1"/>
    <col min="5122" max="5126" width="13.5546875" style="28" customWidth="1"/>
    <col min="5127" max="5127" width="10.33203125" style="28" customWidth="1"/>
    <col min="5128" max="5376" width="19.109375" style="28"/>
    <col min="5377" max="5377" width="12.109375" style="28" customWidth="1"/>
    <col min="5378" max="5382" width="13.5546875" style="28" customWidth="1"/>
    <col min="5383" max="5383" width="10.33203125" style="28" customWidth="1"/>
    <col min="5384" max="5632" width="19.109375" style="28"/>
    <col min="5633" max="5633" width="12.109375" style="28" customWidth="1"/>
    <col min="5634" max="5638" width="13.5546875" style="28" customWidth="1"/>
    <col min="5639" max="5639" width="10.33203125" style="28" customWidth="1"/>
    <col min="5640" max="5888" width="19.109375" style="28"/>
    <col min="5889" max="5889" width="12.109375" style="28" customWidth="1"/>
    <col min="5890" max="5894" width="13.5546875" style="28" customWidth="1"/>
    <col min="5895" max="5895" width="10.33203125" style="28" customWidth="1"/>
    <col min="5896" max="6144" width="19.109375" style="28"/>
    <col min="6145" max="6145" width="12.109375" style="28" customWidth="1"/>
    <col min="6146" max="6150" width="13.5546875" style="28" customWidth="1"/>
    <col min="6151" max="6151" width="10.33203125" style="28" customWidth="1"/>
    <col min="6152" max="6400" width="19.109375" style="28"/>
    <col min="6401" max="6401" width="12.109375" style="28" customWidth="1"/>
    <col min="6402" max="6406" width="13.5546875" style="28" customWidth="1"/>
    <col min="6407" max="6407" width="10.33203125" style="28" customWidth="1"/>
    <col min="6408" max="6656" width="19.109375" style="28"/>
    <col min="6657" max="6657" width="12.109375" style="28" customWidth="1"/>
    <col min="6658" max="6662" width="13.5546875" style="28" customWidth="1"/>
    <col min="6663" max="6663" width="10.33203125" style="28" customWidth="1"/>
    <col min="6664" max="6912" width="19.109375" style="28"/>
    <col min="6913" max="6913" width="12.109375" style="28" customWidth="1"/>
    <col min="6914" max="6918" width="13.5546875" style="28" customWidth="1"/>
    <col min="6919" max="6919" width="10.33203125" style="28" customWidth="1"/>
    <col min="6920" max="7168" width="19.109375" style="28"/>
    <col min="7169" max="7169" width="12.109375" style="28" customWidth="1"/>
    <col min="7170" max="7174" width="13.5546875" style="28" customWidth="1"/>
    <col min="7175" max="7175" width="10.33203125" style="28" customWidth="1"/>
    <col min="7176" max="7424" width="19.109375" style="28"/>
    <col min="7425" max="7425" width="12.109375" style="28" customWidth="1"/>
    <col min="7426" max="7430" width="13.5546875" style="28" customWidth="1"/>
    <col min="7431" max="7431" width="10.33203125" style="28" customWidth="1"/>
    <col min="7432" max="7680" width="19.109375" style="28"/>
    <col min="7681" max="7681" width="12.109375" style="28" customWidth="1"/>
    <col min="7682" max="7686" width="13.5546875" style="28" customWidth="1"/>
    <col min="7687" max="7687" width="10.33203125" style="28" customWidth="1"/>
    <col min="7688" max="7936" width="19.109375" style="28"/>
    <col min="7937" max="7937" width="12.109375" style="28" customWidth="1"/>
    <col min="7938" max="7942" width="13.5546875" style="28" customWidth="1"/>
    <col min="7943" max="7943" width="10.33203125" style="28" customWidth="1"/>
    <col min="7944" max="8192" width="19.109375" style="28"/>
    <col min="8193" max="8193" width="12.109375" style="28" customWidth="1"/>
    <col min="8194" max="8198" width="13.5546875" style="28" customWidth="1"/>
    <col min="8199" max="8199" width="10.33203125" style="28" customWidth="1"/>
    <col min="8200" max="8448" width="19.109375" style="28"/>
    <col min="8449" max="8449" width="12.109375" style="28" customWidth="1"/>
    <col min="8450" max="8454" width="13.5546875" style="28" customWidth="1"/>
    <col min="8455" max="8455" width="10.33203125" style="28" customWidth="1"/>
    <col min="8456" max="8704" width="19.109375" style="28"/>
    <col min="8705" max="8705" width="12.109375" style="28" customWidth="1"/>
    <col min="8706" max="8710" width="13.5546875" style="28" customWidth="1"/>
    <col min="8711" max="8711" width="10.33203125" style="28" customWidth="1"/>
    <col min="8712" max="8960" width="19.109375" style="28"/>
    <col min="8961" max="8961" width="12.109375" style="28" customWidth="1"/>
    <col min="8962" max="8966" width="13.5546875" style="28" customWidth="1"/>
    <col min="8967" max="8967" width="10.33203125" style="28" customWidth="1"/>
    <col min="8968" max="9216" width="19.109375" style="28"/>
    <col min="9217" max="9217" width="12.109375" style="28" customWidth="1"/>
    <col min="9218" max="9222" width="13.5546875" style="28" customWidth="1"/>
    <col min="9223" max="9223" width="10.33203125" style="28" customWidth="1"/>
    <col min="9224" max="9472" width="19.109375" style="28"/>
    <col min="9473" max="9473" width="12.109375" style="28" customWidth="1"/>
    <col min="9474" max="9478" width="13.5546875" style="28" customWidth="1"/>
    <col min="9479" max="9479" width="10.33203125" style="28" customWidth="1"/>
    <col min="9480" max="9728" width="19.109375" style="28"/>
    <col min="9729" max="9729" width="12.109375" style="28" customWidth="1"/>
    <col min="9730" max="9734" width="13.5546875" style="28" customWidth="1"/>
    <col min="9735" max="9735" width="10.33203125" style="28" customWidth="1"/>
    <col min="9736" max="9984" width="19.109375" style="28"/>
    <col min="9985" max="9985" width="12.109375" style="28" customWidth="1"/>
    <col min="9986" max="9990" width="13.5546875" style="28" customWidth="1"/>
    <col min="9991" max="9991" width="10.33203125" style="28" customWidth="1"/>
    <col min="9992" max="10240" width="19.109375" style="28"/>
    <col min="10241" max="10241" width="12.109375" style="28" customWidth="1"/>
    <col min="10242" max="10246" width="13.5546875" style="28" customWidth="1"/>
    <col min="10247" max="10247" width="10.33203125" style="28" customWidth="1"/>
    <col min="10248" max="10496" width="19.109375" style="28"/>
    <col min="10497" max="10497" width="12.109375" style="28" customWidth="1"/>
    <col min="10498" max="10502" width="13.5546875" style="28" customWidth="1"/>
    <col min="10503" max="10503" width="10.33203125" style="28" customWidth="1"/>
    <col min="10504" max="10752" width="19.109375" style="28"/>
    <col min="10753" max="10753" width="12.109375" style="28" customWidth="1"/>
    <col min="10754" max="10758" width="13.5546875" style="28" customWidth="1"/>
    <col min="10759" max="10759" width="10.33203125" style="28" customWidth="1"/>
    <col min="10760" max="11008" width="19.109375" style="28"/>
    <col min="11009" max="11009" width="12.109375" style="28" customWidth="1"/>
    <col min="11010" max="11014" width="13.5546875" style="28" customWidth="1"/>
    <col min="11015" max="11015" width="10.33203125" style="28" customWidth="1"/>
    <col min="11016" max="11264" width="19.109375" style="28"/>
    <col min="11265" max="11265" width="12.109375" style="28" customWidth="1"/>
    <col min="11266" max="11270" width="13.5546875" style="28" customWidth="1"/>
    <col min="11271" max="11271" width="10.33203125" style="28" customWidth="1"/>
    <col min="11272" max="11520" width="19.109375" style="28"/>
    <col min="11521" max="11521" width="12.109375" style="28" customWidth="1"/>
    <col min="11522" max="11526" width="13.5546875" style="28" customWidth="1"/>
    <col min="11527" max="11527" width="10.33203125" style="28" customWidth="1"/>
    <col min="11528" max="11776" width="19.109375" style="28"/>
    <col min="11777" max="11777" width="12.109375" style="28" customWidth="1"/>
    <col min="11778" max="11782" width="13.5546875" style="28" customWidth="1"/>
    <col min="11783" max="11783" width="10.33203125" style="28" customWidth="1"/>
    <col min="11784" max="12032" width="19.109375" style="28"/>
    <col min="12033" max="12033" width="12.109375" style="28" customWidth="1"/>
    <col min="12034" max="12038" width="13.5546875" style="28" customWidth="1"/>
    <col min="12039" max="12039" width="10.33203125" style="28" customWidth="1"/>
    <col min="12040" max="12288" width="19.109375" style="28"/>
    <col min="12289" max="12289" width="12.109375" style="28" customWidth="1"/>
    <col min="12290" max="12294" width="13.5546875" style="28" customWidth="1"/>
    <col min="12295" max="12295" width="10.33203125" style="28" customWidth="1"/>
    <col min="12296" max="12544" width="19.109375" style="28"/>
    <col min="12545" max="12545" width="12.109375" style="28" customWidth="1"/>
    <col min="12546" max="12550" width="13.5546875" style="28" customWidth="1"/>
    <col min="12551" max="12551" width="10.33203125" style="28" customWidth="1"/>
    <col min="12552" max="12800" width="19.109375" style="28"/>
    <col min="12801" max="12801" width="12.109375" style="28" customWidth="1"/>
    <col min="12802" max="12806" width="13.5546875" style="28" customWidth="1"/>
    <col min="12807" max="12807" width="10.33203125" style="28" customWidth="1"/>
    <col min="12808" max="13056" width="19.109375" style="28"/>
    <col min="13057" max="13057" width="12.109375" style="28" customWidth="1"/>
    <col min="13058" max="13062" width="13.5546875" style="28" customWidth="1"/>
    <col min="13063" max="13063" width="10.33203125" style="28" customWidth="1"/>
    <col min="13064" max="13312" width="19.109375" style="28"/>
    <col min="13313" max="13313" width="12.109375" style="28" customWidth="1"/>
    <col min="13314" max="13318" width="13.5546875" style="28" customWidth="1"/>
    <col min="13319" max="13319" width="10.33203125" style="28" customWidth="1"/>
    <col min="13320" max="13568" width="19.109375" style="28"/>
    <col min="13569" max="13569" width="12.109375" style="28" customWidth="1"/>
    <col min="13570" max="13574" width="13.5546875" style="28" customWidth="1"/>
    <col min="13575" max="13575" width="10.33203125" style="28" customWidth="1"/>
    <col min="13576" max="13824" width="19.109375" style="28"/>
    <col min="13825" max="13825" width="12.109375" style="28" customWidth="1"/>
    <col min="13826" max="13830" width="13.5546875" style="28" customWidth="1"/>
    <col min="13831" max="13831" width="10.33203125" style="28" customWidth="1"/>
    <col min="13832" max="14080" width="19.109375" style="28"/>
    <col min="14081" max="14081" width="12.109375" style="28" customWidth="1"/>
    <col min="14082" max="14086" width="13.5546875" style="28" customWidth="1"/>
    <col min="14087" max="14087" width="10.33203125" style="28" customWidth="1"/>
    <col min="14088" max="14336" width="19.109375" style="28"/>
    <col min="14337" max="14337" width="12.109375" style="28" customWidth="1"/>
    <col min="14338" max="14342" width="13.5546875" style="28" customWidth="1"/>
    <col min="14343" max="14343" width="10.33203125" style="28" customWidth="1"/>
    <col min="14344" max="14592" width="19.109375" style="28"/>
    <col min="14593" max="14593" width="12.109375" style="28" customWidth="1"/>
    <col min="14594" max="14598" width="13.5546875" style="28" customWidth="1"/>
    <col min="14599" max="14599" width="10.33203125" style="28" customWidth="1"/>
    <col min="14600" max="14848" width="19.109375" style="28"/>
    <col min="14849" max="14849" width="12.109375" style="28" customWidth="1"/>
    <col min="14850" max="14854" width="13.5546875" style="28" customWidth="1"/>
    <col min="14855" max="14855" width="10.33203125" style="28" customWidth="1"/>
    <col min="14856" max="15104" width="19.109375" style="28"/>
    <col min="15105" max="15105" width="12.109375" style="28" customWidth="1"/>
    <col min="15106" max="15110" width="13.5546875" style="28" customWidth="1"/>
    <col min="15111" max="15111" width="10.33203125" style="28" customWidth="1"/>
    <col min="15112" max="15360" width="19.109375" style="28"/>
    <col min="15361" max="15361" width="12.109375" style="28" customWidth="1"/>
    <col min="15362" max="15366" width="13.5546875" style="28" customWidth="1"/>
    <col min="15367" max="15367" width="10.33203125" style="28" customWidth="1"/>
    <col min="15368" max="15616" width="19.109375" style="28"/>
    <col min="15617" max="15617" width="12.109375" style="28" customWidth="1"/>
    <col min="15618" max="15622" width="13.5546875" style="28" customWidth="1"/>
    <col min="15623" max="15623" width="10.33203125" style="28" customWidth="1"/>
    <col min="15624" max="15872" width="19.109375" style="28"/>
    <col min="15873" max="15873" width="12.109375" style="28" customWidth="1"/>
    <col min="15874" max="15878" width="13.5546875" style="28" customWidth="1"/>
    <col min="15879" max="15879" width="10.33203125" style="28" customWidth="1"/>
    <col min="15880" max="16128" width="19.109375" style="28"/>
    <col min="16129" max="16129" width="12.109375" style="28" customWidth="1"/>
    <col min="16130" max="16134" width="13.5546875" style="28" customWidth="1"/>
    <col min="16135" max="16135" width="10.33203125" style="28" customWidth="1"/>
    <col min="16136" max="16384" width="19.109375" style="28"/>
  </cols>
  <sheetData>
    <row r="1" spans="1:14" ht="27">
      <c r="A1" s="77" t="s">
        <v>252</v>
      </c>
      <c r="B1" s="77"/>
      <c r="C1" s="77"/>
      <c r="D1" s="77"/>
      <c r="E1" s="77"/>
      <c r="F1" s="77"/>
    </row>
    <row r="2" spans="1:14" s="1" customFormat="1" ht="22.8">
      <c r="A2" s="71" t="str">
        <f>CLMT!A2</f>
        <v>KHOÙA NGAØY 02/06/2017</v>
      </c>
      <c r="B2" s="71"/>
      <c r="C2" s="71"/>
      <c r="D2" s="71"/>
      <c r="E2" s="71"/>
      <c r="F2" s="71"/>
      <c r="G2" s="29"/>
      <c r="H2" s="29"/>
      <c r="I2" s="29"/>
      <c r="J2" s="29"/>
      <c r="K2" s="29"/>
      <c r="L2" s="29"/>
      <c r="M2" s="29"/>
      <c r="N2" s="29"/>
    </row>
    <row r="3" spans="1:14" ht="20.100000000000001" customHeight="1"/>
    <row r="4" spans="1:14" s="32" customFormat="1" ht="20.100000000000001" customHeight="1">
      <c r="A4" s="31" t="s">
        <v>233</v>
      </c>
      <c r="B4" s="31" t="s">
        <v>224</v>
      </c>
      <c r="C4" s="31" t="s">
        <v>234</v>
      </c>
      <c r="D4" s="31" t="s">
        <v>229</v>
      </c>
      <c r="E4" s="31" t="s">
        <v>235</v>
      </c>
      <c r="F4" s="31" t="s">
        <v>229</v>
      </c>
      <c r="H4" s="2" t="s">
        <v>256</v>
      </c>
      <c r="I4" s="3">
        <v>2</v>
      </c>
    </row>
    <row r="5" spans="1:14" s="36" customFormat="1" ht="20.100000000000001" customHeight="1">
      <c r="A5" s="31" t="s">
        <v>11</v>
      </c>
      <c r="B5" s="5">
        <f ca="1">COUNTIF(INDIRECT($I$8),$A5)</f>
        <v>16</v>
      </c>
      <c r="C5" s="33">
        <f ca="1">SUMPRODUCT((INDIRECT($I$8)=$A5)*(INDIRECT($I$9)&lt;&gt;""))</f>
        <v>14</v>
      </c>
      <c r="D5" s="34">
        <f ca="1">C5/B5%</f>
        <v>87.5</v>
      </c>
      <c r="E5" s="33">
        <f ca="1">B5-C5</f>
        <v>2</v>
      </c>
      <c r="F5" s="35">
        <f ca="1">100-D5</f>
        <v>12.5</v>
      </c>
      <c r="H5" s="2" t="s">
        <v>255</v>
      </c>
      <c r="I5" s="3">
        <f>COUNTA(DIEM1!A:A)</f>
        <v>187</v>
      </c>
    </row>
    <row r="6" spans="1:14" s="36" customFormat="1" ht="20.100000000000001" customHeight="1">
      <c r="A6" s="31" t="s">
        <v>29</v>
      </c>
      <c r="B6" s="5">
        <f t="shared" ref="B6:B11" ca="1" si="0">COUNTIF(INDIRECT($I$8),$A6)</f>
        <v>29</v>
      </c>
      <c r="C6" s="33">
        <f t="shared" ref="C6:C11" ca="1" si="1">SUMPRODUCT((INDIRECT($I$8)=$A6)*(INDIRECT($I$9)&lt;&gt;""))</f>
        <v>16</v>
      </c>
      <c r="D6" s="34">
        <f t="shared" ref="D6:D12" ca="1" si="2">C6/B6%</f>
        <v>55.172413793103452</v>
      </c>
      <c r="E6" s="33">
        <f t="shared" ref="E6:E12" ca="1" si="3">B6-C6</f>
        <v>13</v>
      </c>
      <c r="F6" s="35">
        <f t="shared" ref="F6:F12" ca="1" si="4">100-D6</f>
        <v>44.827586206896548</v>
      </c>
      <c r="H6" s="1"/>
      <c r="I6" s="1"/>
    </row>
    <row r="7" spans="1:14" s="36" customFormat="1" ht="20.100000000000001" customHeight="1">
      <c r="A7" s="31" t="s">
        <v>37</v>
      </c>
      <c r="B7" s="5">
        <f t="shared" ca="1" si="0"/>
        <v>28</v>
      </c>
      <c r="C7" s="33">
        <f t="shared" ca="1" si="1"/>
        <v>21</v>
      </c>
      <c r="D7" s="34">
        <f t="shared" ca="1" si="2"/>
        <v>74.999999999999986</v>
      </c>
      <c r="E7" s="33">
        <f t="shared" ca="1" si="3"/>
        <v>7</v>
      </c>
      <c r="F7" s="35">
        <f t="shared" ca="1" si="4"/>
        <v>25.000000000000014</v>
      </c>
      <c r="H7" s="1"/>
      <c r="I7" s="9" t="s">
        <v>259</v>
      </c>
    </row>
    <row r="8" spans="1:14" s="36" customFormat="1" ht="20.100000000000001" customHeight="1">
      <c r="A8" s="31" t="s">
        <v>39</v>
      </c>
      <c r="B8" s="5">
        <f t="shared" ca="1" si="0"/>
        <v>26</v>
      </c>
      <c r="C8" s="33">
        <f t="shared" ca="1" si="1"/>
        <v>16</v>
      </c>
      <c r="D8" s="34">
        <f t="shared" ca="1" si="2"/>
        <v>61.538461538461533</v>
      </c>
      <c r="E8" s="33">
        <f t="shared" ca="1" si="3"/>
        <v>10</v>
      </c>
      <c r="F8" s="35">
        <f t="shared" ca="1" si="4"/>
        <v>38.461538461538467</v>
      </c>
      <c r="H8" s="2" t="s">
        <v>257</v>
      </c>
      <c r="I8" s="3" t="str">
        <f>I7&amp;ADDRESS($I$4,1)&amp;":"&amp;ADDRESS($I$5,1)</f>
        <v>DIEM1!$A$2:$A$187</v>
      </c>
    </row>
    <row r="9" spans="1:14" s="36" customFormat="1" ht="20.100000000000001" customHeight="1">
      <c r="A9" s="31" t="s">
        <v>41</v>
      </c>
      <c r="B9" s="5">
        <f t="shared" ca="1" si="0"/>
        <v>25</v>
      </c>
      <c r="C9" s="33">
        <f t="shared" ca="1" si="1"/>
        <v>13</v>
      </c>
      <c r="D9" s="34">
        <f t="shared" ca="1" si="2"/>
        <v>52</v>
      </c>
      <c r="E9" s="33">
        <f t="shared" ca="1" si="3"/>
        <v>12</v>
      </c>
      <c r="F9" s="35">
        <f t="shared" ca="1" si="4"/>
        <v>48</v>
      </c>
      <c r="H9" s="2" t="s">
        <v>267</v>
      </c>
      <c r="I9" s="3" t="str">
        <f>I7&amp;ADDRESS($I$4,22)&amp;":"&amp;ADDRESS($I$5,22)</f>
        <v>DIEM1!$V$2:$V$187</v>
      </c>
    </row>
    <row r="10" spans="1:14" s="36" customFormat="1" ht="20.100000000000001" customHeight="1">
      <c r="A10" s="31" t="s">
        <v>47</v>
      </c>
      <c r="B10" s="5">
        <f t="shared" ca="1" si="0"/>
        <v>26</v>
      </c>
      <c r="C10" s="33">
        <f t="shared" ca="1" si="1"/>
        <v>12</v>
      </c>
      <c r="D10" s="34">
        <f t="shared" ca="1" si="2"/>
        <v>46.153846153846153</v>
      </c>
      <c r="E10" s="33">
        <f t="shared" ca="1" si="3"/>
        <v>14</v>
      </c>
      <c r="F10" s="35">
        <f t="shared" ca="1" si="4"/>
        <v>53.846153846153847</v>
      </c>
      <c r="H10" s="1"/>
      <c r="I10" s="1"/>
    </row>
    <row r="11" spans="1:14" s="36" customFormat="1" ht="20.100000000000001" customHeight="1">
      <c r="A11" s="31" t="s">
        <v>50</v>
      </c>
      <c r="B11" s="5">
        <f t="shared" ca="1" si="0"/>
        <v>33</v>
      </c>
      <c r="C11" s="33">
        <f t="shared" ca="1" si="1"/>
        <v>33</v>
      </c>
      <c r="D11" s="34">
        <f t="shared" ca="1" si="2"/>
        <v>100</v>
      </c>
      <c r="E11" s="33">
        <f t="shared" ca="1" si="3"/>
        <v>0</v>
      </c>
      <c r="F11" s="35">
        <f t="shared" ca="1" si="4"/>
        <v>0</v>
      </c>
      <c r="H11" s="2"/>
      <c r="I11" s="9"/>
    </row>
    <row r="12" spans="1:14" s="32" customFormat="1" ht="20.100000000000001" customHeight="1">
      <c r="A12" s="31" t="s">
        <v>231</v>
      </c>
      <c r="B12" s="37">
        <f ca="1">SUM(B5:B11)</f>
        <v>183</v>
      </c>
      <c r="C12" s="37">
        <f ca="1">SUM(C5:C11)</f>
        <v>125</v>
      </c>
      <c r="D12" s="38">
        <f t="shared" ca="1" si="2"/>
        <v>68.30601092896174</v>
      </c>
      <c r="E12" s="37">
        <f t="shared" ca="1" si="3"/>
        <v>58</v>
      </c>
      <c r="F12" s="38">
        <f t="shared" ca="1" si="4"/>
        <v>31.69398907103826</v>
      </c>
      <c r="H12" s="2"/>
      <c r="I12" s="9"/>
    </row>
    <row r="13" spans="1:14" s="36" customFormat="1" ht="20.100000000000001" customHeight="1">
      <c r="A13" s="39"/>
      <c r="B13" s="39"/>
      <c r="C13" s="39"/>
      <c r="D13" s="39"/>
      <c r="E13" s="39"/>
      <c r="H13" s="12"/>
      <c r="I13" s="13"/>
    </row>
    <row r="14" spans="1:14" s="36" customFormat="1" ht="20.100000000000001" customHeight="1">
      <c r="A14" s="31" t="s">
        <v>253</v>
      </c>
      <c r="B14" s="31" t="s">
        <v>224</v>
      </c>
      <c r="C14" s="31" t="s">
        <v>234</v>
      </c>
      <c r="D14" s="31" t="s">
        <v>229</v>
      </c>
      <c r="E14" s="31" t="s">
        <v>235</v>
      </c>
      <c r="F14" s="31" t="s">
        <v>229</v>
      </c>
      <c r="H14" s="1"/>
      <c r="I14" s="9" t="s">
        <v>260</v>
      </c>
    </row>
    <row r="15" spans="1:14" s="36" customFormat="1" ht="20.100000000000001" customHeight="1">
      <c r="A15" s="31" t="s">
        <v>739</v>
      </c>
      <c r="B15" s="5">
        <f ca="1">COUNTIF(INDIRECT($I$15),$A15)</f>
        <v>32</v>
      </c>
      <c r="C15" s="33">
        <f ca="1">SUMPRODUCT((INDIRECT($I$15)=$A15)*(INDIRECT($I$16)&lt;&gt;""))</f>
        <v>30</v>
      </c>
      <c r="D15" s="34">
        <f ca="1">C15/B15%</f>
        <v>93.75</v>
      </c>
      <c r="E15" s="33">
        <f ca="1">B15-C15</f>
        <v>2</v>
      </c>
      <c r="F15" s="35">
        <f ca="1">100-D15</f>
        <v>6.25</v>
      </c>
      <c r="H15" s="2" t="s">
        <v>258</v>
      </c>
      <c r="I15" s="3" t="str">
        <f>I14&amp;ADDRESS($I$4,3)&amp;":"&amp;ADDRESS($I$5,3)</f>
        <v>DIEM2!$C$2:$C$187</v>
      </c>
    </row>
    <row r="16" spans="1:14" s="30" customFormat="1" ht="20.100000000000001" customHeight="1">
      <c r="A16" s="31" t="s">
        <v>741</v>
      </c>
      <c r="B16" s="5">
        <f t="shared" ref="B16:B20" ca="1" si="5">COUNTIF(INDIRECT($I$15),$A16)</f>
        <v>29</v>
      </c>
      <c r="C16" s="33">
        <f t="shared" ref="C16:C20" ca="1" si="6">SUMPRODUCT((INDIRECT($I$15)=$A16)*(INDIRECT($I$16)&lt;&gt;""))</f>
        <v>22</v>
      </c>
      <c r="D16" s="34">
        <f t="shared" ref="D16:D21" ca="1" si="7">C16/B16%</f>
        <v>75.862068965517253</v>
      </c>
      <c r="E16" s="33">
        <f t="shared" ref="E16:E21" ca="1" si="8">B16-C16</f>
        <v>7</v>
      </c>
      <c r="F16" s="35">
        <f t="shared" ref="F16:F21" ca="1" si="9">100-D16</f>
        <v>24.137931034482747</v>
      </c>
      <c r="H16" s="2" t="s">
        <v>267</v>
      </c>
      <c r="I16" s="3" t="str">
        <f>I14&amp;ADDRESS($I$4,22)&amp;":"&amp;ADDRESS($I$5,22)</f>
        <v>DIEM2!$V$2:$V$187</v>
      </c>
    </row>
    <row r="17" spans="1:6" s="30" customFormat="1" ht="20.100000000000001" customHeight="1">
      <c r="A17" s="31" t="s">
        <v>743</v>
      </c>
      <c r="B17" s="5">
        <f t="shared" ca="1" si="5"/>
        <v>23</v>
      </c>
      <c r="C17" s="33">
        <f t="shared" ca="1" si="6"/>
        <v>20</v>
      </c>
      <c r="D17" s="34">
        <f t="shared" ca="1" si="7"/>
        <v>86.956521739130437</v>
      </c>
      <c r="E17" s="33">
        <f t="shared" ca="1" si="8"/>
        <v>3</v>
      </c>
      <c r="F17" s="35">
        <f t="shared" ca="1" si="9"/>
        <v>13.043478260869563</v>
      </c>
    </row>
    <row r="18" spans="1:6" s="30" customFormat="1" ht="20.100000000000001" customHeight="1">
      <c r="A18" s="31" t="s">
        <v>740</v>
      </c>
      <c r="B18" s="5">
        <f t="shared" ca="1" si="5"/>
        <v>30</v>
      </c>
      <c r="C18" s="33">
        <f t="shared" ca="1" si="6"/>
        <v>12</v>
      </c>
      <c r="D18" s="34">
        <f t="shared" ca="1" si="7"/>
        <v>40</v>
      </c>
      <c r="E18" s="33">
        <f t="shared" ca="1" si="8"/>
        <v>18</v>
      </c>
      <c r="F18" s="35">
        <f t="shared" ca="1" si="9"/>
        <v>60</v>
      </c>
    </row>
    <row r="19" spans="1:6" s="30" customFormat="1" ht="20.100000000000001" customHeight="1">
      <c r="A19" s="31" t="s">
        <v>742</v>
      </c>
      <c r="B19" s="5">
        <f t="shared" ca="1" si="5"/>
        <v>30</v>
      </c>
      <c r="C19" s="33">
        <f t="shared" ca="1" si="6"/>
        <v>7</v>
      </c>
      <c r="D19" s="34">
        <f t="shared" ca="1" si="7"/>
        <v>23.333333333333336</v>
      </c>
      <c r="E19" s="33">
        <f t="shared" ca="1" si="8"/>
        <v>23</v>
      </c>
      <c r="F19" s="35">
        <f t="shared" ca="1" si="9"/>
        <v>76.666666666666657</v>
      </c>
    </row>
    <row r="20" spans="1:6" s="30" customFormat="1" ht="20.100000000000001" customHeight="1">
      <c r="A20" s="31" t="s">
        <v>744</v>
      </c>
      <c r="B20" s="5">
        <f t="shared" ca="1" si="5"/>
        <v>33</v>
      </c>
      <c r="C20" s="33">
        <f t="shared" ca="1" si="6"/>
        <v>33</v>
      </c>
      <c r="D20" s="34">
        <f t="shared" ca="1" si="7"/>
        <v>100</v>
      </c>
      <c r="E20" s="33">
        <f t="shared" ca="1" si="8"/>
        <v>0</v>
      </c>
      <c r="F20" s="35">
        <f t="shared" ca="1" si="9"/>
        <v>0</v>
      </c>
    </row>
    <row r="21" spans="1:6" s="30" customFormat="1" ht="20.100000000000001" customHeight="1">
      <c r="A21" s="31" t="s">
        <v>231</v>
      </c>
      <c r="B21" s="37">
        <f ca="1">SUM(B15:B20)</f>
        <v>177</v>
      </c>
      <c r="C21" s="37">
        <f ca="1">SUM(C15:C20)</f>
        <v>124</v>
      </c>
      <c r="D21" s="38">
        <f t="shared" ca="1" si="7"/>
        <v>70.056497175141246</v>
      </c>
      <c r="E21" s="37">
        <f t="shared" ca="1" si="8"/>
        <v>53</v>
      </c>
      <c r="F21" s="38">
        <f t="shared" ca="1" si="9"/>
        <v>29.943502824858754</v>
      </c>
    </row>
    <row r="22" spans="1:6" s="30" customFormat="1" ht="20.100000000000001" customHeight="1">
      <c r="F22" s="28"/>
    </row>
    <row r="23" spans="1:6" s="30" customFormat="1" ht="20.100000000000001" customHeight="1">
      <c r="A23" s="31" t="s">
        <v>236</v>
      </c>
      <c r="B23" s="31">
        <f>COUNTIF(DIEM1!$V$2:$V$186,1)</f>
        <v>52</v>
      </c>
      <c r="F23" s="28"/>
    </row>
    <row r="24" spans="1:6" s="30" customFormat="1" ht="20.100000000000001" customHeight="1">
      <c r="A24" s="31" t="s">
        <v>237</v>
      </c>
      <c r="B24" s="31">
        <f>COUNTIF(DIEM1!$V$2:$V$186,2)</f>
        <v>59</v>
      </c>
      <c r="F24" s="28"/>
    </row>
    <row r="25" spans="1:6" s="30" customFormat="1" ht="20.100000000000001" customHeight="1">
      <c r="A25" s="31" t="s">
        <v>238</v>
      </c>
      <c r="B25" s="31">
        <f>COUNTIF(DIEM1!$V$2:$V$186,3)</f>
        <v>14</v>
      </c>
      <c r="F25" s="28"/>
    </row>
    <row r="26" spans="1:6" s="30" customFormat="1" ht="20.100000000000001" customHeight="1">
      <c r="A26" s="31" t="s">
        <v>231</v>
      </c>
      <c r="B26" s="37">
        <f>SUM(B23:B25)</f>
        <v>125</v>
      </c>
      <c r="F26" s="28"/>
    </row>
    <row r="27" spans="1:6" s="30" customFormat="1" ht="20.100000000000001" customHeight="1">
      <c r="F27" s="28"/>
    </row>
    <row r="28" spans="1:6" s="30" customFormat="1" ht="20.100000000000001" customHeight="1">
      <c r="F28" s="28"/>
    </row>
    <row r="29" spans="1:6" s="30" customFormat="1" ht="20.100000000000001" customHeight="1">
      <c r="F29" s="28"/>
    </row>
    <row r="30" spans="1:6" s="30" customFormat="1" ht="20.100000000000001" customHeight="1">
      <c r="F30" s="28"/>
    </row>
    <row r="31" spans="1:6" s="30" customFormat="1" ht="20.100000000000001" customHeight="1">
      <c r="F31" s="28"/>
    </row>
    <row r="32" spans="1:6" s="30" customFormat="1" ht="20.100000000000001" customHeight="1">
      <c r="F32" s="28"/>
    </row>
    <row r="33" spans="6:9" s="30" customFormat="1" ht="20.100000000000001" customHeight="1">
      <c r="F33" s="28"/>
    </row>
    <row r="34" spans="6:9" s="30" customFormat="1" ht="20.100000000000001" customHeight="1">
      <c r="F34" s="28"/>
    </row>
    <row r="35" spans="6:9" s="30" customFormat="1" ht="20.100000000000001" customHeight="1">
      <c r="F35" s="28"/>
    </row>
    <row r="36" spans="6:9" s="30" customFormat="1" ht="20.100000000000001" customHeight="1">
      <c r="F36" s="28"/>
    </row>
    <row r="37" spans="6:9" s="30" customFormat="1" ht="20.100000000000001" customHeight="1">
      <c r="F37" s="28"/>
    </row>
    <row r="38" spans="6:9" s="30" customFormat="1" ht="20.100000000000001" customHeight="1">
      <c r="F38" s="28"/>
    </row>
    <row r="39" spans="6:9" s="30" customFormat="1" ht="20.100000000000001" customHeight="1">
      <c r="F39" s="28"/>
    </row>
    <row r="40" spans="6:9" s="30" customFormat="1" ht="20.100000000000001" customHeight="1">
      <c r="F40" s="28"/>
    </row>
    <row r="41" spans="6:9" s="30" customFormat="1" ht="20.100000000000001" customHeight="1">
      <c r="F41" s="28"/>
    </row>
    <row r="42" spans="6:9" s="30" customFormat="1" ht="20.100000000000001" customHeight="1">
      <c r="F42" s="28"/>
      <c r="H42" s="28"/>
      <c r="I42" s="28"/>
    </row>
    <row r="43" spans="6:9" s="30" customFormat="1" ht="20.100000000000001" customHeight="1">
      <c r="F43" s="28"/>
      <c r="H43" s="28"/>
      <c r="I43" s="28"/>
    </row>
    <row r="44" spans="6:9" s="30" customFormat="1" ht="20.100000000000001" customHeight="1">
      <c r="F44" s="28"/>
      <c r="H44" s="28"/>
      <c r="I44" s="28"/>
    </row>
    <row r="45" spans="6:9" s="30" customFormat="1" ht="20.100000000000001" customHeight="1">
      <c r="F45" s="28"/>
      <c r="H45" s="28"/>
      <c r="I45" s="28"/>
    </row>
  </sheetData>
  <sheetProtection password="CB3C" sheet="1" objects="1" scenarios="1"/>
  <mergeCells count="2">
    <mergeCell ref="A1:F1"/>
    <mergeCell ref="A2:F2"/>
  </mergeCells>
  <printOptions horizontalCentered="1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TRUONG</vt:lpstr>
      <vt:lpstr>DIEM1</vt:lpstr>
      <vt:lpstr>DIEM2</vt:lpstr>
      <vt:lpstr>CLMT</vt:lpstr>
      <vt:lpstr>DAUROT</vt:lpstr>
      <vt:lpstr>diemchuan</vt:lpstr>
      <vt:lpstr>CLMT!Print_Area</vt:lpstr>
      <vt:lpstr>DAUROT!Print_Area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taidoan</cp:lastModifiedBy>
  <cp:lastPrinted>2017-06-13T02:47:08Z</cp:lastPrinted>
  <dcterms:created xsi:type="dcterms:W3CDTF">2014-07-02T08:47:55Z</dcterms:created>
  <dcterms:modified xsi:type="dcterms:W3CDTF">2017-07-03T08:33:41Z</dcterms:modified>
</cp:coreProperties>
</file>